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 S1+S3\"/>
    </mc:Choice>
  </mc:AlternateContent>
  <workbookProtection workbookAlgorithmName="SHA-512" workbookHashValue="Zkfcz7CAt8XaiXSN19subNIfxjx42w3WrzX73nAN4b5rV74hokWj5uoNCOOxTIJrv+8+YDrG6+2JRtAseHoOQg==" workbookSaltValue="o8XDvvtrNFiuZ7fZ1Yv6vw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52511"/>
</workbook>
</file>

<file path=xl/calcChain.xml><?xml version="1.0" encoding="utf-8"?>
<calcChain xmlns="http://schemas.openxmlformats.org/spreadsheetml/2006/main">
  <c r="F10" i="2" l="1"/>
  <c r="C33" i="2" l="1"/>
  <c r="C30" i="2"/>
  <c r="C16" i="2"/>
  <c r="G35" i="2" l="1"/>
  <c r="G33" i="2"/>
  <c r="C39" i="2"/>
  <c r="C38" i="2"/>
  <c r="C37" i="2"/>
  <c r="C36" i="2"/>
  <c r="F25" i="2"/>
  <c r="C29" i="2"/>
  <c r="C28" i="2"/>
  <c r="E25" i="2"/>
  <c r="C27" i="2"/>
  <c r="C26" i="2"/>
  <c r="C25" i="2"/>
  <c r="E19" i="2"/>
  <c r="C22" i="2"/>
  <c r="C21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<sst xmlns="http://schemas.openxmlformats.org/spreadsheetml/2006/main" count="2292" uniqueCount="1081">
  <si>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</si>
  <si>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</si>
  <si>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</si>
  <si>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</si>
  <si>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</si>
  <si>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</si>
  <si>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</si>
  <si>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</si>
  <si>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</si>
  <si>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</si>
  <si>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</si>
  <si>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</si>
  <si>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</si>
  <si>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</si>
  <si>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</si>
  <si>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</si>
  <si>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</si>
  <si>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</si>
  <si>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</si>
  <si>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</si>
  <si>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</si>
  <si>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</si>
  <si>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</si>
  <si>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</si>
  <si>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</si>
  <si>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</si>
  <si>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</si>
  <si>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</si>
  <si>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</si>
  <si>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</si>
  <si>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</si>
  <si>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</si>
  <si>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</si>
  <si>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</si>
  <si>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</si>
  <si>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</si>
  <si>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</si>
  <si>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</si>
  <si>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</si>
  <si>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</si>
  <si>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</si>
  <si>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</si>
  <si>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</si>
  <si>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</si>
  <si>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</si>
  <si>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</si>
  <si>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</si>
  <si>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</si>
  <si>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</si>
  <si>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</si>
  <si>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</si>
  <si>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</si>
  <si>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</si>
  <si>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</si>
  <si>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</si>
  <si>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</si>
  <si>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</si>
  <si>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</si>
  <si>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</si>
  <si>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N°</t>
  </si>
  <si>
    <t>TD</t>
  </si>
  <si>
    <t>EXAM</t>
  </si>
  <si>
    <t>RATT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</si>
  <si>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</si>
  <si>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</si>
  <si>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</si>
  <si>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</si>
  <si>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</si>
  <si>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</si>
  <si>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</si>
  <si>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SAMI</t>
  </si>
  <si>
    <t>CHAIMA</t>
  </si>
  <si>
    <t>ILYES</t>
  </si>
  <si>
    <t>HAMZA</t>
  </si>
  <si>
    <t>ZAKARIA</t>
  </si>
  <si>
    <t>SARA</t>
  </si>
  <si>
    <t>MOHAMED ISLEM</t>
  </si>
  <si>
    <t>AMARA</t>
  </si>
  <si>
    <t>OUSSAMA</t>
  </si>
  <si>
    <t>IMENE</t>
  </si>
  <si>
    <t>YOUSFI</t>
  </si>
  <si>
    <t>ABIR</t>
  </si>
  <si>
    <t>MAOUCHE</t>
  </si>
  <si>
    <t>RAYANE</t>
  </si>
  <si>
    <t>CHOUAIB</t>
  </si>
  <si>
    <t>AMIRA</t>
  </si>
  <si>
    <t>HANA</t>
  </si>
  <si>
    <t>SAFA</t>
  </si>
  <si>
    <t>MANEL</t>
  </si>
  <si>
    <t>MOHAMED NADIR</t>
  </si>
  <si>
    <t>DIA EDDINE</t>
  </si>
  <si>
    <t>SALIM</t>
  </si>
  <si>
    <t>KHAOULA</t>
  </si>
  <si>
    <t>HICHEM</t>
  </si>
  <si>
    <t>RAHMA</t>
  </si>
  <si>
    <t>NARIMANE</t>
  </si>
  <si>
    <t>BADIS</t>
  </si>
  <si>
    <t>AMAR</t>
  </si>
  <si>
    <t>CHERFI</t>
  </si>
  <si>
    <t>MOHAMED TAHAR</t>
  </si>
  <si>
    <t>ALLAGUI</t>
  </si>
  <si>
    <t>CHEMAM</t>
  </si>
  <si>
    <t>MOHAMED AMINE</t>
  </si>
  <si>
    <t>OUARDA</t>
  </si>
  <si>
    <t>BOUCHRA</t>
  </si>
  <si>
    <t>MOHAMED</t>
  </si>
  <si>
    <t>RAYEN</t>
  </si>
  <si>
    <t>KANOUN</t>
  </si>
  <si>
    <t>ISLEM</t>
  </si>
  <si>
    <t>RIMA</t>
  </si>
  <si>
    <t>GAOUAOUI</t>
  </si>
  <si>
    <t>AHMED RAMI</t>
  </si>
  <si>
    <t>ZIANI</t>
  </si>
  <si>
    <t>LAMRI</t>
  </si>
  <si>
    <t>BOURAS</t>
  </si>
  <si>
    <t>WALID</t>
  </si>
  <si>
    <t>CHIHEB</t>
  </si>
  <si>
    <t xml:space="preserve">ABDELLATIF </t>
  </si>
  <si>
    <t>ASKRI</t>
  </si>
  <si>
    <t>HAMAIDIA</t>
  </si>
  <si>
    <t>LILIA</t>
  </si>
  <si>
    <t>HATEM</t>
  </si>
  <si>
    <t>ABDERAOUF</t>
  </si>
  <si>
    <t>MOHAMED ELHADI</t>
  </si>
  <si>
    <t>BOUGUERRA</t>
  </si>
  <si>
    <t>MERZOUG</t>
  </si>
  <si>
    <t>BOUMAHRAZ</t>
  </si>
  <si>
    <t>RIHEM</t>
  </si>
  <si>
    <t>TOUMI</t>
  </si>
  <si>
    <t>CHAOUI</t>
  </si>
  <si>
    <t>TAREK</t>
  </si>
  <si>
    <t>MEBARKI</t>
  </si>
  <si>
    <t>SALHI</t>
  </si>
  <si>
    <t>ASLI</t>
  </si>
  <si>
    <t>BAKHOUCHE</t>
  </si>
  <si>
    <t>HOUSSEM</t>
  </si>
  <si>
    <t>HARBI</t>
  </si>
  <si>
    <t>MOHAMED AIMENE</t>
  </si>
  <si>
    <t>BENAIDA</t>
  </si>
  <si>
    <t>SEYF EDDINE</t>
  </si>
  <si>
    <t>MOHCEN</t>
  </si>
  <si>
    <t>MENDJEL</t>
  </si>
  <si>
    <t>CHEMSEDDINE</t>
  </si>
  <si>
    <t>TAZIR</t>
  </si>
  <si>
    <t>AISSA</t>
  </si>
  <si>
    <t xml:space="preserve">LATRECHE </t>
  </si>
  <si>
    <t>MALLEM</t>
  </si>
  <si>
    <t>SAIFEDDINE</t>
  </si>
  <si>
    <t>BOUTARFA</t>
  </si>
  <si>
    <t>BOURAOUI</t>
  </si>
  <si>
    <t>GHELIS</t>
  </si>
  <si>
    <t>MATHS 01        571</t>
  </si>
  <si>
    <t>PHYSIQUE 01  532</t>
  </si>
  <si>
    <t>CHIMIE 01   595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</si>
  <si>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</si>
  <si>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</si>
  <si>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02  62</t>
  </si>
  <si>
    <t>RACHAT</t>
  </si>
  <si>
    <t>17/36050391</t>
  </si>
  <si>
    <t>CREDIT</t>
  </si>
  <si>
    <t>18/36026017</t>
  </si>
  <si>
    <t>18/36049710</t>
  </si>
  <si>
    <t>DONIA</t>
  </si>
  <si>
    <t>16/36028157</t>
  </si>
  <si>
    <t>BENNOUR</t>
  </si>
  <si>
    <t>18/36023935</t>
  </si>
  <si>
    <t>BOUKHAMLA</t>
  </si>
  <si>
    <t>AHMED ABDERRAHMANE</t>
  </si>
  <si>
    <t>18/E/4811</t>
  </si>
  <si>
    <t>ISSELMOU EL MOUSTAPHA</t>
  </si>
  <si>
    <t>MOHAMED ABDELLAHI</t>
  </si>
  <si>
    <t>18/36047520</t>
  </si>
  <si>
    <t>18/36023349</t>
  </si>
  <si>
    <t>17/36031242</t>
  </si>
  <si>
    <t>18/36025997</t>
  </si>
  <si>
    <t>KECHKECH</t>
  </si>
  <si>
    <t>15/36031244</t>
  </si>
  <si>
    <t>LADJEL</t>
  </si>
  <si>
    <t>16/36025609</t>
  </si>
  <si>
    <t>YOULA</t>
  </si>
  <si>
    <t>16/36031227</t>
  </si>
  <si>
    <t>AMRI</t>
  </si>
  <si>
    <t>17/36037004</t>
  </si>
  <si>
    <t>RACHID</t>
  </si>
  <si>
    <t>17/36031177</t>
  </si>
  <si>
    <t>GHERSALLAH</t>
  </si>
  <si>
    <t>10/6023011</t>
  </si>
  <si>
    <t>15/36060532</t>
  </si>
  <si>
    <t>ESSID</t>
  </si>
  <si>
    <t>16/36042589</t>
  </si>
  <si>
    <t>MAATLIA</t>
  </si>
  <si>
    <t>MOHAMED WAZIR ISLEM</t>
  </si>
  <si>
    <t>17/36029901</t>
  </si>
  <si>
    <t>NEGHRA</t>
  </si>
  <si>
    <t>BILLEL COORIGE EXAM 1</t>
  </si>
  <si>
    <t>18/36049817</t>
  </si>
  <si>
    <t>LITIM</t>
  </si>
  <si>
    <t>MOURAD</t>
  </si>
  <si>
    <t>15/36045684</t>
  </si>
  <si>
    <t>HABBACHI</t>
  </si>
  <si>
    <t>MOHAMMED EDDINE</t>
  </si>
  <si>
    <t>16/36039771</t>
  </si>
  <si>
    <t>16/36033380</t>
  </si>
  <si>
    <t>16/36025885</t>
  </si>
  <si>
    <t>16/36027904</t>
  </si>
  <si>
    <t>ZERDAZI</t>
  </si>
  <si>
    <t>17/36037875</t>
  </si>
  <si>
    <t>WALID ABDEL MALEK</t>
  </si>
  <si>
    <t>18/36049563</t>
  </si>
  <si>
    <t xml:space="preserve">BAHROUN </t>
  </si>
  <si>
    <t>17/36023143</t>
  </si>
  <si>
    <t>DJEMAI</t>
  </si>
  <si>
    <t>MOHAMED SADDEK</t>
  </si>
  <si>
    <t>18/36021156</t>
  </si>
  <si>
    <t>YASSER AMAR</t>
  </si>
  <si>
    <t>17/36028498</t>
  </si>
  <si>
    <t>17/36024548</t>
  </si>
  <si>
    <t>DAHDOUH</t>
  </si>
  <si>
    <t>17/36031340</t>
  </si>
  <si>
    <t>AIMENE</t>
  </si>
  <si>
    <t>14/36029749</t>
  </si>
  <si>
    <t>FANGHOUR</t>
  </si>
  <si>
    <t>18/36022385</t>
  </si>
  <si>
    <t>BENBIDA</t>
  </si>
  <si>
    <t>18/36023497</t>
  </si>
  <si>
    <t>BERGHICHE</t>
  </si>
  <si>
    <t>17/36024542</t>
  </si>
  <si>
    <t>16/36027495</t>
  </si>
  <si>
    <t>BENKELAYA</t>
  </si>
  <si>
    <t>18/36047374</t>
  </si>
  <si>
    <t>KATEB</t>
  </si>
  <si>
    <t>KHALIL</t>
  </si>
  <si>
    <t>17/36027708</t>
  </si>
  <si>
    <t>16/36031205</t>
  </si>
  <si>
    <t>GHALMI</t>
  </si>
  <si>
    <t>16/36056375</t>
  </si>
  <si>
    <t>MERZOUGUI</t>
  </si>
  <si>
    <t>18/36025010</t>
  </si>
  <si>
    <t xml:space="preserve">BENTAYEB </t>
  </si>
  <si>
    <t>HAMIDOU</t>
  </si>
  <si>
    <t>16/36037597</t>
  </si>
  <si>
    <t>KERKOUR</t>
  </si>
  <si>
    <t>18/36026451</t>
  </si>
  <si>
    <t>ZOGHLAMI</t>
  </si>
  <si>
    <t>17/36027417</t>
  </si>
  <si>
    <t>BOUDJILE</t>
  </si>
  <si>
    <t>15/36059546</t>
  </si>
  <si>
    <t>TALHI</t>
  </si>
  <si>
    <t>17/36030222</t>
  </si>
  <si>
    <t>DENDEN</t>
  </si>
  <si>
    <t>17/36026058</t>
  </si>
  <si>
    <t xml:space="preserve">ZIDANE </t>
  </si>
  <si>
    <t>ABDEL MADJID ISLEM</t>
  </si>
  <si>
    <t>18/36049609</t>
  </si>
  <si>
    <t>ABDEL KADER</t>
  </si>
  <si>
    <t>16/36025270</t>
  </si>
  <si>
    <t>AMINE SEDDIK</t>
  </si>
  <si>
    <t>18/E/3387</t>
  </si>
  <si>
    <t>JATARI</t>
  </si>
  <si>
    <t>BANI</t>
  </si>
  <si>
    <t>17/36023134</t>
  </si>
  <si>
    <t>BADRI</t>
  </si>
  <si>
    <t>10/6018596</t>
  </si>
  <si>
    <t>DRABLIA</t>
  </si>
  <si>
    <t>92/452021</t>
  </si>
  <si>
    <t>17/36052877</t>
  </si>
  <si>
    <t>17/36050343</t>
  </si>
  <si>
    <t>NEMCHA</t>
  </si>
  <si>
    <t>18/36047511</t>
  </si>
  <si>
    <t>BOUGUI</t>
  </si>
  <si>
    <t>17/36026178</t>
  </si>
  <si>
    <t>18/36025410</t>
  </si>
  <si>
    <t>REZGANI</t>
  </si>
  <si>
    <t>AHMED HAMZA</t>
  </si>
  <si>
    <t>15/36050417</t>
  </si>
  <si>
    <t>ZENATA</t>
  </si>
  <si>
    <t>TAHER</t>
  </si>
  <si>
    <t>18/36048162</t>
  </si>
  <si>
    <t>17/36026145</t>
  </si>
  <si>
    <t>MAAMOUN ALA EDIN</t>
  </si>
  <si>
    <t>15/36036099</t>
  </si>
  <si>
    <t>KERAICHI</t>
  </si>
  <si>
    <t>MOUHAMED LAMIN</t>
  </si>
  <si>
    <t>18/36025420</t>
  </si>
  <si>
    <t>18/36048097</t>
  </si>
  <si>
    <t>BERAHMOUN</t>
  </si>
  <si>
    <t>15/36060607</t>
  </si>
  <si>
    <t>ABDELKHALEK</t>
  </si>
  <si>
    <t>BENDJAZIA</t>
  </si>
  <si>
    <t>16/36065483</t>
  </si>
  <si>
    <t>ATMANI</t>
  </si>
  <si>
    <t>17/36029556</t>
  </si>
  <si>
    <t>18/36021163</t>
  </si>
  <si>
    <t>AMINA MALEK</t>
  </si>
  <si>
    <t>18/36022330</t>
  </si>
  <si>
    <t>SEMICHI</t>
  </si>
  <si>
    <t>17/36044028</t>
  </si>
  <si>
    <t>SAFSAF</t>
  </si>
  <si>
    <t>16/36058407</t>
  </si>
  <si>
    <t>17/36024287</t>
  </si>
  <si>
    <t>17/36037386</t>
  </si>
  <si>
    <t>DJABALI</t>
  </si>
  <si>
    <t>17/36026564</t>
  </si>
  <si>
    <t>HARDI</t>
  </si>
  <si>
    <t>18/E/4960</t>
  </si>
  <si>
    <t>LEHBIB BAHAY</t>
  </si>
  <si>
    <t>OUMAR</t>
  </si>
  <si>
    <t>16/36054806</t>
  </si>
  <si>
    <t>MAALLEG</t>
  </si>
  <si>
    <t>17/36008320</t>
  </si>
  <si>
    <t>CHENIKHER</t>
  </si>
  <si>
    <t>AHCEN</t>
  </si>
  <si>
    <t>17/36050116</t>
  </si>
  <si>
    <t>17/36049937</t>
  </si>
  <si>
    <t>Daoudi</t>
  </si>
  <si>
    <t>Amira</t>
  </si>
  <si>
    <t>18/36050057</t>
  </si>
  <si>
    <t>Menasri</t>
  </si>
  <si>
    <t>Malika</t>
  </si>
  <si>
    <t>17/36034159</t>
  </si>
  <si>
    <t xml:space="preserve">Boudrar </t>
  </si>
  <si>
    <t>Mohamed Amine</t>
  </si>
  <si>
    <t>17/36029822</t>
  </si>
  <si>
    <t>Zaidi</t>
  </si>
  <si>
    <t>Haitem</t>
  </si>
  <si>
    <t>07/6033369</t>
  </si>
  <si>
    <t>Nouri</t>
  </si>
  <si>
    <t>Mohamed El Hadi</t>
  </si>
  <si>
    <t>SEIFEDDINE</t>
  </si>
  <si>
    <t>ABDERRAHMEN</t>
  </si>
  <si>
    <t>HADIL</t>
  </si>
  <si>
    <t>MALAK</t>
  </si>
  <si>
    <t>ANIS</t>
  </si>
  <si>
    <t>ADEM</t>
  </si>
  <si>
    <t>RANIA</t>
  </si>
  <si>
    <t>A2</t>
  </si>
  <si>
    <t>AMANI</t>
  </si>
  <si>
    <t>NESRINE</t>
  </si>
  <si>
    <t>CHABBI</t>
  </si>
  <si>
    <t>DRICI</t>
  </si>
  <si>
    <t>AYA</t>
  </si>
  <si>
    <t>AYMEN</t>
  </si>
  <si>
    <t>A3</t>
  </si>
  <si>
    <t>TAKI EDDINE</t>
  </si>
  <si>
    <t>10.5</t>
  </si>
  <si>
    <t>BELAID</t>
  </si>
  <si>
    <t>ALI</t>
  </si>
  <si>
    <t>INES</t>
  </si>
  <si>
    <t>WAIL</t>
  </si>
  <si>
    <t>A4</t>
  </si>
  <si>
    <t>AIT MOHAND</t>
  </si>
  <si>
    <t>MOHAMED ANIS</t>
  </si>
  <si>
    <t>BENDJAMA</t>
  </si>
  <si>
    <t>YOUCEF</t>
  </si>
  <si>
    <t>IMEN</t>
  </si>
  <si>
    <t>MANSOURI</t>
  </si>
  <si>
    <t>HANANE</t>
  </si>
  <si>
    <t>ATAILIA</t>
  </si>
  <si>
    <t>A5</t>
  </si>
  <si>
    <t>ASMA</t>
  </si>
  <si>
    <t>D11</t>
  </si>
  <si>
    <t>ISHAK</t>
  </si>
  <si>
    <t>YOUSRA</t>
  </si>
  <si>
    <t>ASSIA</t>
  </si>
  <si>
    <t>ALAEDDINE</t>
  </si>
  <si>
    <t>ALA EDDINE</t>
  </si>
  <si>
    <t>A6</t>
  </si>
  <si>
    <t>KHEIREDDINE</t>
  </si>
  <si>
    <t>FAHMI</t>
  </si>
  <si>
    <t>LANANI</t>
  </si>
  <si>
    <t>LAMIS</t>
  </si>
  <si>
    <t>AMINA</t>
  </si>
  <si>
    <t>AOUIDI</t>
  </si>
  <si>
    <t>A7</t>
  </si>
  <si>
    <t>AYACHI</t>
  </si>
  <si>
    <t>BELOUNIS</t>
  </si>
  <si>
    <t>BOUBAKEUR</t>
  </si>
  <si>
    <t>BOUBIR</t>
  </si>
  <si>
    <t>MOHAMED LAKHDAR</t>
  </si>
  <si>
    <t>GHADA</t>
  </si>
  <si>
    <t>KARIMA</t>
  </si>
  <si>
    <t>A8</t>
  </si>
  <si>
    <t>BOUDJIL</t>
  </si>
  <si>
    <t>YASMINE</t>
  </si>
  <si>
    <t>ABBACI</t>
  </si>
  <si>
    <t>A9</t>
  </si>
  <si>
    <t>KHALED</t>
  </si>
  <si>
    <t>BENSALEM</t>
  </si>
  <si>
    <t>SABRINA</t>
  </si>
  <si>
    <t>A10</t>
  </si>
  <si>
    <t>BENAMER</t>
  </si>
  <si>
    <t>BOUACHA</t>
  </si>
  <si>
    <t>RAMI</t>
  </si>
  <si>
    <t>AYOUB</t>
  </si>
  <si>
    <t>RAYENE</t>
  </si>
  <si>
    <t>FARFAR</t>
  </si>
  <si>
    <t>AMEL</t>
  </si>
  <si>
    <t>A11</t>
  </si>
  <si>
    <t>BERKANI</t>
  </si>
  <si>
    <t>NOURI</t>
  </si>
  <si>
    <t>AIMEN</t>
  </si>
  <si>
    <t>B2</t>
  </si>
  <si>
    <t>AKRICHE</t>
  </si>
  <si>
    <t>HAROUN</t>
  </si>
  <si>
    <t>CHORFI</t>
  </si>
  <si>
    <t>ANFEL</t>
  </si>
  <si>
    <t>ABBES</t>
  </si>
  <si>
    <t>B3</t>
  </si>
  <si>
    <t>BENTORKI</t>
  </si>
  <si>
    <t>BOUGHRARA</t>
  </si>
  <si>
    <t>CHAOULI</t>
  </si>
  <si>
    <t>HEDLI</t>
  </si>
  <si>
    <t>ZOUBIR</t>
  </si>
  <si>
    <t>B4</t>
  </si>
  <si>
    <t>ZEMMOURI</t>
  </si>
  <si>
    <t>MOUNYA</t>
  </si>
  <si>
    <t>B5</t>
  </si>
  <si>
    <t>NADA</t>
  </si>
  <si>
    <t>MOHAMED EL AMINE</t>
  </si>
  <si>
    <t>SOUHAIB</t>
  </si>
  <si>
    <t>E5</t>
  </si>
  <si>
    <t>MAMMERI</t>
  </si>
  <si>
    <t>MECHOUK</t>
  </si>
  <si>
    <t>B6</t>
  </si>
  <si>
    <t>MEHDI</t>
  </si>
  <si>
    <t>ZINE EDDINE</t>
  </si>
  <si>
    <t>NAZIM</t>
  </si>
  <si>
    <t>MOUHAMED</t>
  </si>
  <si>
    <t>MOHAMED IHEB</t>
  </si>
  <si>
    <t>B7</t>
  </si>
  <si>
    <t>CHAHINEZ</t>
  </si>
  <si>
    <t>ABDALLAH</t>
  </si>
  <si>
    <t>LOUDJANI</t>
  </si>
  <si>
    <t>FERIEL</t>
  </si>
  <si>
    <t>B8</t>
  </si>
  <si>
    <t>NADIR</t>
  </si>
  <si>
    <t>MOHAMED AKRAM</t>
  </si>
  <si>
    <t>BOUMENDJEL</t>
  </si>
  <si>
    <t>BOCHRA</t>
  </si>
  <si>
    <t>KADRI</t>
  </si>
  <si>
    <t>DJABER</t>
  </si>
  <si>
    <t>B9</t>
  </si>
  <si>
    <t>BOUAZIZ</t>
  </si>
  <si>
    <t>ZAIDI</t>
  </si>
  <si>
    <t>B10</t>
  </si>
  <si>
    <t>DIABI</t>
  </si>
  <si>
    <t>C1</t>
  </si>
  <si>
    <t>MOHAMED SALAH</t>
  </si>
  <si>
    <t>C2</t>
  </si>
  <si>
    <t>MALLEK</t>
  </si>
  <si>
    <t>NASSIM</t>
  </si>
  <si>
    <t>C3</t>
  </si>
  <si>
    <t>KAOUTHER</t>
  </si>
  <si>
    <t>KHALFA</t>
  </si>
  <si>
    <t>ABDELDJALIL</t>
  </si>
  <si>
    <t>AMIR</t>
  </si>
  <si>
    <t>TAHAR</t>
  </si>
  <si>
    <t>C4</t>
  </si>
  <si>
    <t>MERDACI</t>
  </si>
  <si>
    <t>BOUAICHA</t>
  </si>
  <si>
    <t>ABDELAZIZ</t>
  </si>
  <si>
    <t>C6</t>
  </si>
  <si>
    <t>BAHRI</t>
  </si>
  <si>
    <t>C7</t>
  </si>
  <si>
    <t>GHERBI</t>
  </si>
  <si>
    <t>OUASSIM</t>
  </si>
  <si>
    <t>C8</t>
  </si>
  <si>
    <t>C9</t>
  </si>
  <si>
    <t>ABBAS</t>
  </si>
  <si>
    <t>IHEB</t>
  </si>
  <si>
    <t>GHERAIBIA</t>
  </si>
  <si>
    <t>HADDAD</t>
  </si>
  <si>
    <t>C10</t>
  </si>
  <si>
    <t>BAHLOUL</t>
  </si>
  <si>
    <t>MAROUA</t>
  </si>
  <si>
    <t>D1</t>
  </si>
  <si>
    <t>YAHIA</t>
  </si>
  <si>
    <t>LATRECHE</t>
  </si>
  <si>
    <t>SLAMA</t>
  </si>
  <si>
    <t>D2</t>
  </si>
  <si>
    <t>AHMED</t>
  </si>
  <si>
    <t>D3</t>
  </si>
  <si>
    <t>BOUHEMILA</t>
  </si>
  <si>
    <t>NOUHA</t>
  </si>
  <si>
    <t>ABDELBAKI</t>
  </si>
  <si>
    <t>SOUMAYA</t>
  </si>
  <si>
    <t>D4</t>
  </si>
  <si>
    <t>ARIF</t>
  </si>
  <si>
    <t>DJABALLAH</t>
  </si>
  <si>
    <t>D5</t>
  </si>
  <si>
    <t>ABDELKARIM</t>
  </si>
  <si>
    <t>BOUARICHA</t>
  </si>
  <si>
    <t>MOUSSA</t>
  </si>
  <si>
    <t>D6</t>
  </si>
  <si>
    <t>D7</t>
  </si>
  <si>
    <t>LAOUAR</t>
  </si>
  <si>
    <t>AMINE</t>
  </si>
  <si>
    <t>D8</t>
  </si>
  <si>
    <t>BOUCENNA</t>
  </si>
  <si>
    <t>GUERROUI</t>
  </si>
  <si>
    <t>MAROUF</t>
  </si>
  <si>
    <t>D9</t>
  </si>
  <si>
    <t>D10</t>
  </si>
  <si>
    <t>OUMAYMA</t>
  </si>
  <si>
    <t>E1</t>
  </si>
  <si>
    <t>RAOUANE</t>
  </si>
  <si>
    <t>ABDELLAH</t>
  </si>
  <si>
    <t>E2</t>
  </si>
  <si>
    <t>MAHDI</t>
  </si>
  <si>
    <t>E3</t>
  </si>
  <si>
    <t>BEDBOUDI</t>
  </si>
  <si>
    <t>ABBASSI</t>
  </si>
  <si>
    <t>E4</t>
  </si>
  <si>
    <t>MOHAMED LAID</t>
  </si>
  <si>
    <t>E6</t>
  </si>
  <si>
    <t>E7</t>
  </si>
  <si>
    <t>ADEL</t>
  </si>
  <si>
    <t>E8</t>
  </si>
  <si>
    <t>KARIM</t>
  </si>
  <si>
    <t>CHAIB</t>
  </si>
  <si>
    <t>RABIA</t>
  </si>
  <si>
    <t>DOUNIA</t>
  </si>
  <si>
    <t>E9</t>
  </si>
  <si>
    <t>E10</t>
  </si>
  <si>
    <t>MG S1        AP RATT</t>
  </si>
  <si>
    <t>CDT S1        AP RATT</t>
  </si>
  <si>
    <t>DECISION</t>
  </si>
  <si>
    <t>SESSION</t>
  </si>
  <si>
    <t>S1 ACQUIS 2017-2018</t>
  </si>
  <si>
    <t>TRANSFERT</t>
  </si>
  <si>
    <t>REMARQUE</t>
  </si>
  <si>
    <t>STATISTIQUE</t>
  </si>
  <si>
    <t>MDR</t>
  </si>
  <si>
    <t>chimie + assui</t>
  </si>
  <si>
    <t xml:space="preserve">RACHT MATHS </t>
  </si>
  <si>
    <t>RACHAT INFO</t>
  </si>
  <si>
    <t>TOTAL</t>
  </si>
  <si>
    <t>D</t>
  </si>
  <si>
    <t>S1 ACQUIS</t>
  </si>
  <si>
    <t>SESSION 1</t>
  </si>
  <si>
    <t>S1 NON ACQUIS</t>
  </si>
  <si>
    <t>SESSION 2</t>
  </si>
  <si>
    <t>OK</t>
  </si>
  <si>
    <t>13/36052338</t>
  </si>
  <si>
    <t>AMRANE</t>
  </si>
  <si>
    <t>RATTRAPAGE</t>
  </si>
  <si>
    <t>17/36024401</t>
  </si>
  <si>
    <t>MOSTEFAOUI</t>
  </si>
  <si>
    <t>NOUREDDINE</t>
  </si>
  <si>
    <t>0K</t>
  </si>
  <si>
    <t>17/36050916</t>
  </si>
  <si>
    <t xml:space="preserve">BOUBIR </t>
  </si>
  <si>
    <t>17/36027503</t>
  </si>
  <si>
    <t>BERRAIS</t>
  </si>
  <si>
    <t>16/36058251</t>
  </si>
  <si>
    <t>BENCIB</t>
  </si>
  <si>
    <t>17/36031305</t>
  </si>
  <si>
    <t>ZOUGAB</t>
  </si>
  <si>
    <t>NOAAMEN</t>
  </si>
  <si>
    <t>15/36037781</t>
  </si>
  <si>
    <t>CHAAB</t>
  </si>
  <si>
    <t>MOSAAB</t>
  </si>
  <si>
    <t>17/1736043413</t>
  </si>
  <si>
    <t>OULBANI</t>
  </si>
  <si>
    <t>18/36046008</t>
  </si>
  <si>
    <t>DORBANE</t>
  </si>
  <si>
    <t>ZAHIA</t>
  </si>
  <si>
    <t>LARFI</t>
  </si>
  <si>
    <t>18/36020980</t>
  </si>
  <si>
    <t xml:space="preserve">HACENE BLIDI </t>
  </si>
  <si>
    <t>MOHAMED FERAS</t>
  </si>
  <si>
    <t>16/36032591</t>
  </si>
  <si>
    <t>BOUFENARA</t>
  </si>
  <si>
    <t>15/36031389</t>
  </si>
  <si>
    <t>Mohamed Aimene</t>
  </si>
  <si>
    <t>15/36059545</t>
  </si>
  <si>
    <t>HAFFAR</t>
  </si>
  <si>
    <t>30</t>
  </si>
  <si>
    <t>17/36029797</t>
  </si>
  <si>
    <t>HAOUILI</t>
  </si>
  <si>
    <t>15/36058618</t>
  </si>
  <si>
    <t>Aymen</t>
  </si>
  <si>
    <t>14/36050497</t>
  </si>
  <si>
    <t>KICHENE</t>
  </si>
  <si>
    <t>ISSAM ABD EL MAJID</t>
  </si>
  <si>
    <t>17/36024390</t>
  </si>
  <si>
    <t>BOUKARI</t>
  </si>
  <si>
    <t>SMAALI</t>
  </si>
  <si>
    <t>18/36021166</t>
  </si>
  <si>
    <t>KELOUFI</t>
  </si>
  <si>
    <t xml:space="preserve">AIMEN MOHAMED AMIR </t>
  </si>
  <si>
    <t>18/36024908</t>
  </si>
  <si>
    <t>NOUADRIA</t>
  </si>
  <si>
    <t>NORMALE</t>
  </si>
  <si>
    <t>16/36032664</t>
  </si>
  <si>
    <t>17/36029846</t>
  </si>
  <si>
    <t>18/36028268</t>
  </si>
  <si>
    <t>FERHAT</t>
  </si>
  <si>
    <t>18/36047380</t>
  </si>
  <si>
    <t>18/35015906</t>
  </si>
  <si>
    <t>BIROUK</t>
  </si>
  <si>
    <t>MOHAMED ABDESSLAM</t>
  </si>
  <si>
    <t>14/36051297</t>
  </si>
  <si>
    <t>18/36021142</t>
  </si>
  <si>
    <t>AYAD MERDACI</t>
  </si>
  <si>
    <t>AYA MALEK</t>
  </si>
  <si>
    <t>18/36048133</t>
  </si>
  <si>
    <t>BOUGHERARA</t>
  </si>
  <si>
    <t>18/34019595</t>
  </si>
  <si>
    <t>MAIZI</t>
  </si>
  <si>
    <t>18/36025936</t>
  </si>
  <si>
    <t>BOUKOUBA</t>
  </si>
  <si>
    <t>17/36024280</t>
  </si>
  <si>
    <t>HADJAILIA</t>
  </si>
  <si>
    <t>18/36025995</t>
  </si>
  <si>
    <t>MOHAMED ACHRAF</t>
  </si>
  <si>
    <t>17/36052978</t>
  </si>
  <si>
    <t>MOHAMED TAYEB</t>
  </si>
  <si>
    <t>18/36021014</t>
  </si>
  <si>
    <t>BOUSSAHLA</t>
  </si>
  <si>
    <t>MAHA</t>
  </si>
  <si>
    <t>18/36025437</t>
  </si>
  <si>
    <t>SELOUGHA</t>
  </si>
  <si>
    <t>17/36025668</t>
  </si>
  <si>
    <t>SENOUCI</t>
  </si>
  <si>
    <t>ILJEME</t>
  </si>
  <si>
    <t>17/36028003</t>
  </si>
  <si>
    <t>ALIOUAT</t>
  </si>
  <si>
    <t>MOHCENE</t>
  </si>
  <si>
    <t>18/36022347</t>
  </si>
  <si>
    <t>17/36029881</t>
  </si>
  <si>
    <t>GRAIRIA</t>
  </si>
  <si>
    <t>SAAD</t>
  </si>
  <si>
    <t>17/36022971</t>
  </si>
  <si>
    <t>MOHMAED TAYEB</t>
  </si>
  <si>
    <t>18/36025976</t>
  </si>
  <si>
    <t>BASLI</t>
  </si>
  <si>
    <t>RIANE</t>
  </si>
  <si>
    <t>18/36024152</t>
  </si>
  <si>
    <t>SOUNDOUS LINA</t>
  </si>
  <si>
    <t>17/36029109</t>
  </si>
  <si>
    <t>KIASS</t>
  </si>
  <si>
    <t>NOUR ELISLEM</t>
  </si>
  <si>
    <t>18/36048798</t>
  </si>
  <si>
    <t>MERAZGUIA</t>
  </si>
  <si>
    <t>ABDELHAFID</t>
  </si>
  <si>
    <t>17/36028931</t>
  </si>
  <si>
    <t>17/36031428</t>
  </si>
  <si>
    <t>ACHARI</t>
  </si>
  <si>
    <t>17/36023025</t>
  </si>
  <si>
    <t>ATHAMNIA</t>
  </si>
  <si>
    <t>17/36034445</t>
  </si>
  <si>
    <t>MESSAI</t>
  </si>
  <si>
    <t>SOUAD</t>
  </si>
  <si>
    <t>18/36024121</t>
  </si>
  <si>
    <t>SAOULI</t>
  </si>
  <si>
    <t>18/36048114</t>
  </si>
  <si>
    <t>18/36024046</t>
  </si>
  <si>
    <t>BELAIDI</t>
  </si>
  <si>
    <t>17/36052153</t>
  </si>
  <si>
    <t>BOUNASSRI</t>
  </si>
  <si>
    <t>18/36048013</t>
  </si>
  <si>
    <t>CHEKATT</t>
  </si>
  <si>
    <t>SIEFEDDIN</t>
  </si>
  <si>
    <t>17/36027441</t>
  </si>
  <si>
    <t>LAZAAR</t>
  </si>
  <si>
    <t>18/E/4871</t>
  </si>
  <si>
    <t>AHMED EL WELY</t>
  </si>
  <si>
    <t>18/E/4773</t>
  </si>
  <si>
    <t>MAHEMAMDOU</t>
  </si>
  <si>
    <t>AHMED IDMAIL</t>
  </si>
  <si>
    <t>18/E/4888</t>
  </si>
  <si>
    <t>SIDI HAIBALLA</t>
  </si>
  <si>
    <t>YAGHOUB</t>
  </si>
  <si>
    <t>18/36025497</t>
  </si>
  <si>
    <t>LAMIA</t>
  </si>
  <si>
    <t>18/36025982</t>
  </si>
  <si>
    <t>CHAWKI</t>
  </si>
  <si>
    <t>17/36028631</t>
  </si>
  <si>
    <t>KHALLA</t>
  </si>
  <si>
    <t>18/36021133</t>
  </si>
  <si>
    <t>KHENNICHE</t>
  </si>
  <si>
    <t>18/36027482</t>
  </si>
  <si>
    <t>RACHA</t>
  </si>
  <si>
    <t>17/36029726</t>
  </si>
  <si>
    <t>ABD RAOUF</t>
  </si>
  <si>
    <t>18/36047526</t>
  </si>
  <si>
    <t>BOUGUERN</t>
  </si>
  <si>
    <t>17/36029692</t>
  </si>
  <si>
    <t>BOULEBTATECHE</t>
  </si>
  <si>
    <t>SEIF EDDIN</t>
  </si>
  <si>
    <t>16/36024089</t>
  </si>
  <si>
    <t>MOHAMED RAOUF</t>
  </si>
  <si>
    <t>18/36049202</t>
  </si>
  <si>
    <t>18/36050058</t>
  </si>
  <si>
    <t>BOUGEDRA</t>
  </si>
  <si>
    <t>NESRIN</t>
  </si>
  <si>
    <t>17/36024502</t>
  </si>
  <si>
    <t>18/36031583</t>
  </si>
  <si>
    <t>18/36025852</t>
  </si>
  <si>
    <t>HANACHI</t>
  </si>
  <si>
    <t>18/36023886</t>
  </si>
  <si>
    <t>MELIANI</t>
  </si>
  <si>
    <t>HAYEM AICHA</t>
  </si>
  <si>
    <t>18/36024134</t>
  </si>
  <si>
    <t>NEHOUCHI</t>
  </si>
  <si>
    <t>18/36025845</t>
  </si>
  <si>
    <t>ABDERRAHMANE FARID</t>
  </si>
  <si>
    <t>18/36024155</t>
  </si>
  <si>
    <t>SAADOUNI</t>
  </si>
  <si>
    <t>SAFIA</t>
  </si>
  <si>
    <t>17/36026059</t>
  </si>
  <si>
    <t>ATTROUCHE</t>
  </si>
  <si>
    <t>ABDELMOUNAIME</t>
  </si>
  <si>
    <t>18/36047324</t>
  </si>
  <si>
    <t>17/36025954</t>
  </si>
  <si>
    <t>CHEMAA</t>
  </si>
  <si>
    <t>18/36047919</t>
  </si>
  <si>
    <t>17/36027602</t>
  </si>
  <si>
    <t>18/36028467</t>
  </si>
  <si>
    <t>17/36052979</t>
  </si>
  <si>
    <t>GUERBATTOU</t>
  </si>
  <si>
    <t>18/36026872</t>
  </si>
  <si>
    <t>16/36061389</t>
  </si>
  <si>
    <t>GHERS</t>
  </si>
  <si>
    <t>18/36024097</t>
  </si>
  <si>
    <t>KETTACHE</t>
  </si>
  <si>
    <t>18/36021180</t>
  </si>
  <si>
    <t>OULD MOUSSA</t>
  </si>
  <si>
    <t>MERIEM SABRINE</t>
  </si>
  <si>
    <t>18/36028425</t>
  </si>
  <si>
    <t>18/36026846</t>
  </si>
  <si>
    <t>18/36047078</t>
  </si>
  <si>
    <t>18/36027385</t>
  </si>
  <si>
    <t>DIDI</t>
  </si>
  <si>
    <t>ABDELHAKIM</t>
  </si>
  <si>
    <t>18/36027312</t>
  </si>
  <si>
    <t>HACHELFI</t>
  </si>
  <si>
    <t>17/36050369</t>
  </si>
  <si>
    <t>KHELIL</t>
  </si>
  <si>
    <t>MOHAMED AMIR</t>
  </si>
  <si>
    <t>18/36048094</t>
  </si>
  <si>
    <t>ZOUICHE</t>
  </si>
  <si>
    <t>17/36030281</t>
  </si>
  <si>
    <t>NADJIYA</t>
  </si>
  <si>
    <t>18/36046971</t>
  </si>
  <si>
    <t>LINA IKRAM</t>
  </si>
  <si>
    <t>17/36030223</t>
  </si>
  <si>
    <t>SAMIR</t>
  </si>
  <si>
    <t>18/36027007</t>
  </si>
  <si>
    <t>LEMTAICHE</t>
  </si>
  <si>
    <t>18/36021108</t>
  </si>
  <si>
    <t>REHAB BEKOUCH</t>
  </si>
  <si>
    <t>RIHANE</t>
  </si>
  <si>
    <t>18/36020872</t>
  </si>
  <si>
    <t>RIFFI</t>
  </si>
  <si>
    <t>SAOUSSENE</t>
  </si>
  <si>
    <t>17/36052242</t>
  </si>
  <si>
    <t xml:space="preserve">SALHI </t>
  </si>
  <si>
    <t>18/36025998</t>
  </si>
  <si>
    <t>SALMI</t>
  </si>
  <si>
    <t>18/36026882</t>
  </si>
  <si>
    <t>SOUDADI</t>
  </si>
  <si>
    <t>18/36027329</t>
  </si>
  <si>
    <t>TAHRAOUI</t>
  </si>
  <si>
    <t>IHEB ABDERRAOUF</t>
  </si>
  <si>
    <t>18/36049610</t>
  </si>
  <si>
    <t>BEN ROUBA</t>
  </si>
  <si>
    <t>ABD ELKADOUS</t>
  </si>
  <si>
    <t>10/6024450</t>
  </si>
  <si>
    <t>ABEDLATIF</t>
  </si>
  <si>
    <t>17/36022673</t>
  </si>
  <si>
    <t>LAID</t>
  </si>
  <si>
    <t>18/36022136</t>
  </si>
  <si>
    <t>MOHAMED DJIHAD</t>
  </si>
  <si>
    <t>16/36026051</t>
  </si>
  <si>
    <t>GHAOUECI</t>
  </si>
  <si>
    <t>SOFIANE</t>
  </si>
  <si>
    <t>17/36029026</t>
  </si>
  <si>
    <t>18/36022342</t>
  </si>
  <si>
    <t>MECHENTEL</t>
  </si>
  <si>
    <t>MOHAMED SOUHEIL</t>
  </si>
  <si>
    <t>18/36028446</t>
  </si>
  <si>
    <t>ZEDIRI</t>
  </si>
  <si>
    <t>17/36028059</t>
  </si>
  <si>
    <t>NOSSAIBA AFNANE</t>
  </si>
  <si>
    <t>17/36055215</t>
  </si>
  <si>
    <t>16/36024238</t>
  </si>
  <si>
    <t>GHERABA</t>
  </si>
  <si>
    <t>18/36048500</t>
  </si>
  <si>
    <t>MOHAMMED SEYF EDDINE</t>
  </si>
  <si>
    <t>17/36036591</t>
  </si>
  <si>
    <t>GOUTECHE</t>
  </si>
  <si>
    <t>18/36046990</t>
  </si>
  <si>
    <t>17/36027541</t>
  </si>
  <si>
    <t>RABIE</t>
  </si>
  <si>
    <t>18/36025885</t>
  </si>
  <si>
    <t>MOURAD AHMED CHAKIB</t>
  </si>
  <si>
    <t>17/36030228</t>
  </si>
  <si>
    <t>ZALANI</t>
  </si>
  <si>
    <t>18/36027098</t>
  </si>
  <si>
    <t>BOULKRAA</t>
  </si>
  <si>
    <t>18/36025962</t>
  </si>
  <si>
    <t>SAAIDIA</t>
  </si>
  <si>
    <t>15/36036843</t>
  </si>
  <si>
    <t>ALOUI</t>
  </si>
  <si>
    <t>17/36023910</t>
  </si>
  <si>
    <t>BOUSSANTOUH</t>
  </si>
  <si>
    <t>ANOUAR BELKACEM</t>
  </si>
  <si>
    <t>17/36054381</t>
  </si>
  <si>
    <t>18/36025973</t>
  </si>
  <si>
    <t>DOUA</t>
  </si>
  <si>
    <t>18/36026950</t>
  </si>
  <si>
    <t>REDJEL</t>
  </si>
  <si>
    <t>17/36055385</t>
  </si>
  <si>
    <t>TOBBA</t>
  </si>
  <si>
    <t>17/36054725</t>
  </si>
  <si>
    <t>18/36022185</t>
  </si>
  <si>
    <t>KHETAL</t>
  </si>
  <si>
    <t xml:space="preserve">MOATEZ </t>
  </si>
  <si>
    <t>18/36028460</t>
  </si>
  <si>
    <t>ZINA</t>
  </si>
  <si>
    <t>18/36025386</t>
  </si>
  <si>
    <t>BOUNOUR</t>
  </si>
  <si>
    <t>AHMED SALEH EDDINE</t>
  </si>
  <si>
    <t>17/36025658</t>
  </si>
  <si>
    <t>ISMAIL</t>
  </si>
  <si>
    <t>18/36047025</t>
  </si>
  <si>
    <t>18/36021047</t>
  </si>
  <si>
    <t xml:space="preserve">MEZRAG </t>
  </si>
  <si>
    <t xml:space="preserve">HANI DGIHED </t>
  </si>
  <si>
    <t>18/36034771</t>
  </si>
  <si>
    <t>BENSAMRA</t>
  </si>
  <si>
    <t>18/36049196</t>
  </si>
  <si>
    <t>GOUADMIA</t>
  </si>
  <si>
    <t>18/36030424</t>
  </si>
  <si>
    <t>AYMEN BAH EDDINE</t>
  </si>
  <si>
    <t>17/36052829</t>
  </si>
  <si>
    <t xml:space="preserve">MOUKAS </t>
  </si>
  <si>
    <t>REGUIA</t>
  </si>
  <si>
    <t>18/36026015</t>
  </si>
  <si>
    <t>NESSAKH</t>
  </si>
  <si>
    <t>INESS</t>
  </si>
  <si>
    <t>18/36046588</t>
  </si>
  <si>
    <t>18/36049663</t>
  </si>
  <si>
    <t>ATTAL</t>
  </si>
  <si>
    <t>18/36046023</t>
  </si>
  <si>
    <t>NAMA</t>
  </si>
  <si>
    <t>18/36024017</t>
  </si>
  <si>
    <t>ZOUACHI</t>
  </si>
  <si>
    <t>AHMED RAOUF</t>
  </si>
  <si>
    <t>18/36049047</t>
  </si>
  <si>
    <t>NADA HIBAT-ERRAHMEN</t>
  </si>
  <si>
    <t>17/34055378</t>
  </si>
  <si>
    <t>ALKAMA</t>
  </si>
  <si>
    <t>INES SAOUSSEN</t>
  </si>
  <si>
    <t>18/39006888</t>
  </si>
  <si>
    <t>BEN FERHAT</t>
  </si>
  <si>
    <t>WIAM NOUR ELHOUDA</t>
  </si>
  <si>
    <t>18/33035936</t>
  </si>
  <si>
    <t>BOUDOUR</t>
  </si>
  <si>
    <t>17/36071168</t>
  </si>
  <si>
    <t>LAROUCI</t>
  </si>
  <si>
    <t>18/36052519</t>
  </si>
  <si>
    <t>SPIGA</t>
  </si>
  <si>
    <t>MAHMOUD OUALID</t>
  </si>
  <si>
    <t>18/33041133</t>
  </si>
  <si>
    <t>BOUKAOUD</t>
  </si>
  <si>
    <t>AZZDINE</t>
  </si>
  <si>
    <t>D12</t>
  </si>
  <si>
    <t>18/35027579</t>
  </si>
  <si>
    <t>BOUNOUARA</t>
  </si>
  <si>
    <t>OMAR</t>
  </si>
  <si>
    <t>18/33039393</t>
  </si>
  <si>
    <t>GUENOUNE</t>
  </si>
  <si>
    <t>18/35058915</t>
  </si>
  <si>
    <t>HERRATHE</t>
  </si>
  <si>
    <t>17/36043413</t>
  </si>
  <si>
    <t>18/36048535</t>
  </si>
  <si>
    <t>17/36053801</t>
  </si>
  <si>
    <t>18/36048527</t>
  </si>
  <si>
    <t>18/36048529</t>
  </si>
  <si>
    <t>18/36048498</t>
  </si>
  <si>
    <t>TAIBI</t>
  </si>
  <si>
    <t>17/36057857</t>
  </si>
  <si>
    <t>18/36051656</t>
  </si>
  <si>
    <t>18/36046595</t>
  </si>
  <si>
    <t xml:space="preserve">MAZOUZI </t>
  </si>
  <si>
    <t xml:space="preserve">SAHRA </t>
  </si>
  <si>
    <t>18/36052236</t>
  </si>
  <si>
    <t>TAAMALLAH</t>
  </si>
  <si>
    <t>KAOUTER KHALIDA</t>
  </si>
  <si>
    <t>18/36052619</t>
  </si>
  <si>
    <t xml:space="preserve">TAGUIDA </t>
  </si>
  <si>
    <t xml:space="preserve">MOUNIR </t>
  </si>
  <si>
    <t>17/36028396</t>
  </si>
  <si>
    <t>BOUAKAZ</t>
  </si>
  <si>
    <t>17/36028563</t>
  </si>
  <si>
    <t>18/36049602</t>
  </si>
  <si>
    <t>GACEM</t>
  </si>
  <si>
    <t>TRAD</t>
  </si>
  <si>
    <t>17/36028587</t>
  </si>
  <si>
    <t>ZIOUAL</t>
  </si>
  <si>
    <t>17/36052902</t>
  </si>
  <si>
    <t>ZOUAOUI</t>
  </si>
  <si>
    <t>18/36061359</t>
  </si>
  <si>
    <t>AMAMRI</t>
  </si>
  <si>
    <t>18/36047541</t>
  </si>
  <si>
    <t>BOUGOFFA</t>
  </si>
  <si>
    <t>17/36054357</t>
  </si>
  <si>
    <t>LOTFI</t>
  </si>
  <si>
    <t>18/32036390</t>
  </si>
  <si>
    <t>SALIME ABDEL MOUIZ</t>
  </si>
  <si>
    <t>17/36057453</t>
  </si>
  <si>
    <t>BOUKHAMA</t>
  </si>
  <si>
    <t>18/36047538</t>
  </si>
  <si>
    <t>18/36027464</t>
  </si>
  <si>
    <t>FATMI</t>
  </si>
  <si>
    <t>18/36025348</t>
  </si>
  <si>
    <t>GUERROUF</t>
  </si>
  <si>
    <t>HIBAT ALLAH</t>
  </si>
  <si>
    <t>17/36029697</t>
  </si>
  <si>
    <t xml:space="preserve">CHIHEB EDDINE </t>
  </si>
  <si>
    <t>18/36028475</t>
  </si>
  <si>
    <t>17/36024481</t>
  </si>
  <si>
    <t>TLILI</t>
  </si>
  <si>
    <t>18/36048836</t>
  </si>
  <si>
    <t>18/36028492</t>
  </si>
  <si>
    <t>FALI</t>
  </si>
  <si>
    <t>18/36028421</t>
  </si>
  <si>
    <t>HELMI</t>
  </si>
  <si>
    <t>17/36053001</t>
  </si>
  <si>
    <t>17/36053450</t>
  </si>
  <si>
    <t>MASLHI</t>
  </si>
  <si>
    <t>18/36027053</t>
  </si>
  <si>
    <t>OUARTI</t>
  </si>
  <si>
    <t>18/36020811</t>
  </si>
  <si>
    <t>17/36037771</t>
  </si>
  <si>
    <t>18/36026028</t>
  </si>
  <si>
    <t>ABED</t>
  </si>
  <si>
    <t>18/36024033</t>
  </si>
  <si>
    <t>18/36025964</t>
  </si>
  <si>
    <t>18/36045892</t>
  </si>
  <si>
    <t>MOHAMMED CHERIF</t>
  </si>
  <si>
    <t>17/36053490</t>
  </si>
  <si>
    <t>MESSADEG</t>
  </si>
  <si>
    <t>18/36024077</t>
  </si>
  <si>
    <t>REFES</t>
  </si>
  <si>
    <t>17/36051713</t>
  </si>
  <si>
    <t>HAFSI</t>
  </si>
  <si>
    <t>SAHER</t>
  </si>
  <si>
    <t>17/36024220</t>
  </si>
  <si>
    <t>FRIDJAT</t>
  </si>
  <si>
    <t>17/34075009</t>
  </si>
  <si>
    <t>BRABRA</t>
  </si>
  <si>
    <t>16/36027815</t>
  </si>
  <si>
    <t>BARA</t>
  </si>
  <si>
    <t>16/36054844</t>
  </si>
  <si>
    <t>OUCHENE</t>
  </si>
  <si>
    <t>GP</t>
  </si>
  <si>
    <t>17/36028976</t>
  </si>
  <si>
    <t>AZZI</t>
  </si>
  <si>
    <t>17/18</t>
  </si>
  <si>
    <t>17/36027905</t>
  </si>
  <si>
    <t>HALA</t>
  </si>
  <si>
    <t>17/36051593</t>
  </si>
  <si>
    <t>GADHGADHI</t>
  </si>
  <si>
    <t>17/36029882</t>
  </si>
  <si>
    <t>BOUDINAR</t>
  </si>
  <si>
    <t>14/36025791</t>
  </si>
  <si>
    <t>MENADJELIA</t>
  </si>
  <si>
    <t>10/6022643</t>
  </si>
  <si>
    <t>CHECHARI</t>
  </si>
  <si>
    <t>CHIHEB EDDINE</t>
  </si>
  <si>
    <t>CREDIT ENCIENT SYS</t>
  </si>
  <si>
    <t>17/36027680</t>
  </si>
  <si>
    <t>17/36052848</t>
  </si>
  <si>
    <t>DJEDAIDI</t>
  </si>
  <si>
    <t>17/36029214</t>
  </si>
  <si>
    <t>15/36037690</t>
  </si>
  <si>
    <t>BERRAK</t>
  </si>
  <si>
    <t>ABD EL BAASST</t>
  </si>
  <si>
    <t>16/36039535</t>
  </si>
  <si>
    <t>AMINE KHODJA</t>
  </si>
  <si>
    <t>NARDJESS</t>
  </si>
  <si>
    <t>16/17</t>
  </si>
  <si>
    <t>17/36055204</t>
  </si>
  <si>
    <t>BOUMEDIENNE</t>
  </si>
  <si>
    <t>16/36025891</t>
  </si>
  <si>
    <t>BELABED</t>
  </si>
  <si>
    <t>15/36031471</t>
  </si>
  <si>
    <t>merzoug</t>
  </si>
  <si>
    <t>seif eddine</t>
  </si>
  <si>
    <t>15/36031103</t>
  </si>
  <si>
    <t>16/36030328</t>
  </si>
  <si>
    <t>BOUKHANEF</t>
  </si>
  <si>
    <t>17/36052068</t>
  </si>
  <si>
    <t>MECHROUG</t>
  </si>
  <si>
    <t>TAIMA</t>
  </si>
  <si>
    <t>16/36025249</t>
  </si>
  <si>
    <t>BENDIAB</t>
  </si>
  <si>
    <t>08/6023934</t>
  </si>
  <si>
    <t>HARRATH</t>
  </si>
  <si>
    <t>17/36024336</t>
  </si>
  <si>
    <t>MARWEN</t>
  </si>
  <si>
    <t>17/36052993</t>
  </si>
  <si>
    <t>BOUTHEINA</t>
  </si>
  <si>
    <t>16/36057162</t>
  </si>
  <si>
    <t>MENIDJEL</t>
  </si>
  <si>
    <t>17/36037427</t>
  </si>
  <si>
    <t>CHELLI</t>
  </si>
  <si>
    <t>16/36057776</t>
  </si>
  <si>
    <t>BOUAFIA</t>
  </si>
  <si>
    <t>16/</t>
  </si>
  <si>
    <t>17/36022689</t>
  </si>
  <si>
    <t>SAADANE</t>
  </si>
  <si>
    <t>17/36022900</t>
  </si>
  <si>
    <t>GHAOUI</t>
  </si>
  <si>
    <t>ABDELNOUR</t>
  </si>
  <si>
    <t>17/36029854</t>
  </si>
  <si>
    <t>ARRAR</t>
  </si>
  <si>
    <t>CHIRIN</t>
  </si>
  <si>
    <t>16/36027619</t>
  </si>
  <si>
    <t>HACEN</t>
  </si>
  <si>
    <t>18/36029795</t>
  </si>
  <si>
    <t>17/36057259</t>
  </si>
  <si>
    <t>DJELLAT</t>
  </si>
  <si>
    <t>14/36050469</t>
  </si>
  <si>
    <t>ABDESSALAM</t>
  </si>
  <si>
    <t>16/36026080</t>
  </si>
  <si>
    <t xml:space="preserve">ZAIDI </t>
  </si>
  <si>
    <t>16/36028145</t>
  </si>
  <si>
    <t>BOUGHENNA</t>
  </si>
  <si>
    <t>17/36027728</t>
  </si>
  <si>
    <t>13/36021822</t>
  </si>
  <si>
    <t>HOUSSAM</t>
  </si>
  <si>
    <t>CREDIT ELT</t>
  </si>
  <si>
    <t>16/36053431</t>
  </si>
  <si>
    <t>15/36031312</t>
  </si>
  <si>
    <t>ZAOUI</t>
  </si>
  <si>
    <t>HAIZIA</t>
  </si>
  <si>
    <t>15/36037789</t>
  </si>
  <si>
    <t>BRIKI</t>
  </si>
  <si>
    <t>17/36050166</t>
  </si>
  <si>
    <t>17/36052849</t>
  </si>
  <si>
    <t>HARIZI</t>
  </si>
  <si>
    <t>SKENDER</t>
  </si>
  <si>
    <t>15/36030051</t>
  </si>
  <si>
    <t>BAZIZ</t>
  </si>
  <si>
    <t>Med AMIR MOULOUD</t>
  </si>
  <si>
    <t>16/36008816</t>
  </si>
  <si>
    <t>DJEKRIF</t>
  </si>
  <si>
    <t>16/36012796</t>
  </si>
  <si>
    <t>TEBANI</t>
  </si>
  <si>
    <t>15/36035526</t>
  </si>
  <si>
    <t>09/6024376</t>
  </si>
  <si>
    <t>17/36029145</t>
  </si>
  <si>
    <t>BEKOUL</t>
  </si>
  <si>
    <t>14/36054184</t>
  </si>
  <si>
    <t>ARAAR</t>
  </si>
  <si>
    <t>17/36031401</t>
  </si>
  <si>
    <t>FERDI</t>
  </si>
  <si>
    <t>DORSAF</t>
  </si>
  <si>
    <t>15/36035604</t>
  </si>
  <si>
    <t>BRAHAM</t>
  </si>
  <si>
    <t>AISSA NIZAR</t>
  </si>
  <si>
    <t xml:space="preserve">Youla </t>
  </si>
  <si>
    <t xml:space="preserve">NEGHRA </t>
  </si>
  <si>
    <t>HEBBACHI</t>
  </si>
  <si>
    <t xml:space="preserve">TAZIR </t>
  </si>
  <si>
    <t>BAHROUN</t>
  </si>
  <si>
    <t xml:space="preserve">DENDEN </t>
  </si>
  <si>
    <t>BERRAHMOUN</t>
  </si>
  <si>
    <t>LEHBIB BAHAYE</t>
  </si>
  <si>
    <t>MAALEG</t>
  </si>
  <si>
    <t>DAOUDI</t>
  </si>
  <si>
    <t xml:space="preserve">MENASRI </t>
  </si>
  <si>
    <t>BOUDRAR</t>
  </si>
  <si>
    <t>AIT MOHANED</t>
  </si>
  <si>
    <t>MOYENNE S1</t>
  </si>
  <si>
    <t>CREDITS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</si>
</sst>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9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4" borderId="14" xfId="0" applyFill="1" applyBorder="1"/>
    <xf numFmtId="1" fontId="0" fillId="0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/>
    <xf numFmtId="0" fontId="0" fillId="0" borderId="23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21" fillId="6" borderId="14" xfId="0" applyFont="1" applyFill="1" applyBorder="1"/>
    <xf numFmtId="0" fontId="0" fillId="0" borderId="14" xfId="0" applyFont="1" applyBorder="1"/>
    <xf numFmtId="2" fontId="0" fillId="5" borderId="14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21" fillId="6" borderId="23" xfId="0" applyNumberFormat="1" applyFont="1" applyFill="1" applyBorder="1"/>
    <xf numFmtId="164" fontId="1" fillId="4" borderId="14" xfId="0" applyNumberFormat="1" applyFont="1" applyFill="1" applyBorder="1" applyAlignment="1" applyProtection="1">
      <alignment horizontal="center" vertical="center" shrinkToFit="1"/>
    </xf>
    <xf numFmtId="0" fontId="0" fillId="4" borderId="0" xfId="0" applyFill="1" applyAlignment="1">
      <alignment horizontal="center"/>
    </xf>
    <xf numFmtId="2" fontId="0" fillId="0" borderId="23" xfId="0" applyNumberFormat="1" applyFill="1" applyBorder="1"/>
    <xf numFmtId="0" fontId="0" fillId="0" borderId="23" xfId="0" applyBorder="1"/>
    <xf numFmtId="2" fontId="0" fillId="7" borderId="14" xfId="0" applyNumberFormat="1" applyFill="1" applyBorder="1" applyAlignment="1">
      <alignment horizontal="center"/>
    </xf>
    <xf numFmtId="0" fontId="0" fillId="0" borderId="23" xfId="0" applyBorder="1" applyAlignment="1">
      <alignment horizontal="left"/>
    </xf>
    <xf numFmtId="2" fontId="0" fillId="4" borderId="23" xfId="0" applyNumberFormat="1" applyFill="1" applyBorder="1"/>
    <xf numFmtId="0" fontId="0" fillId="0" borderId="16" xfId="0" applyFill="1" applyBorder="1" applyAlignment="1">
      <alignment horizontal="center"/>
    </xf>
    <xf numFmtId="2" fontId="0" fillId="0" borderId="18" xfId="0" applyNumberFormat="1" applyFill="1" applyBorder="1"/>
    <xf numFmtId="0" fontId="0" fillId="0" borderId="16" xfId="0" applyFill="1" applyBorder="1"/>
    <xf numFmtId="2" fontId="0" fillId="0" borderId="16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2" fontId="0" fillId="4" borderId="14" xfId="0" applyNumberFormat="1" applyFill="1" applyBorder="1"/>
    <xf numFmtId="0" fontId="0" fillId="0" borderId="23" xfId="0" applyFill="1" applyBorder="1" applyAlignment="1">
      <alignment horizontal="left"/>
    </xf>
    <xf numFmtId="0" fontId="21" fillId="6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justify" vertical="top" wrapText="1"/>
    </xf>
    <xf numFmtId="0" fontId="21" fillId="6" borderId="23" xfId="0" applyFont="1" applyFill="1" applyBorder="1"/>
    <xf numFmtId="0" fontId="1" fillId="0" borderId="14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4" borderId="0" xfId="0" applyFill="1"/>
    <xf numFmtId="0" fontId="23" fillId="0" borderId="14" xfId="0" applyFont="1" applyBorder="1" applyAlignment="1">
      <alignment horizontal="center"/>
    </xf>
    <xf numFmtId="1" fontId="0" fillId="0" borderId="14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8" borderId="16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0" fillId="4" borderId="0" xfId="0" applyNumberFormat="1" applyFill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14" xfId="0" applyFill="1" applyBorder="1"/>
    <xf numFmtId="2" fontId="0" fillId="5" borderId="14" xfId="0" applyNumberFormat="1" applyFill="1" applyBorder="1"/>
    <xf numFmtId="2" fontId="0" fillId="0" borderId="14" xfId="0" applyNumberFormat="1" applyFill="1" applyBorder="1"/>
    <xf numFmtId="2" fontId="0" fillId="5" borderId="14" xfId="0" applyNumberFormat="1" applyFill="1" applyBorder="1" applyAlignment="1">
      <alignment horizontal="right"/>
    </xf>
    <xf numFmtId="2" fontId="0" fillId="5" borderId="16" xfId="0" applyNumberFormat="1" applyFill="1" applyBorder="1"/>
    <xf numFmtId="0" fontId="21" fillId="0" borderId="14" xfId="0" applyFont="1" applyFill="1" applyBorder="1"/>
    <xf numFmtId="2" fontId="0" fillId="4" borderId="14" xfId="0" applyNumberFormat="1" applyFill="1" applyBorder="1" applyAlignment="1">
      <alignment horizontal="right"/>
    </xf>
    <xf numFmtId="2" fontId="21" fillId="4" borderId="14" xfId="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2" fontId="21" fillId="0" borderId="23" xfId="0" applyNumberFormat="1" applyFont="1" applyFill="1" applyBorder="1" applyAlignment="1">
      <alignment horizontal="right"/>
    </xf>
    <xf numFmtId="2" fontId="21" fillId="0" borderId="23" xfId="0" applyNumberFormat="1" applyFont="1" applyFill="1" applyBorder="1"/>
    <xf numFmtId="2" fontId="21" fillId="0" borderId="23" xfId="0" applyNumberFormat="1" applyFont="1" applyFill="1" applyBorder="1" applyAlignment="1">
      <alignment horizontal="center"/>
    </xf>
    <xf numFmtId="2" fontId="21" fillId="0" borderId="14" xfId="0" applyNumberFormat="1" applyFont="1" applyFill="1" applyBorder="1"/>
    <xf numFmtId="2" fontId="21" fillId="0" borderId="14" xfId="0" applyNumberFormat="1" applyFont="1" applyBorder="1"/>
    <xf numFmtId="2" fontId="21" fillId="0" borderId="14" xfId="0" applyNumberFormat="1" applyFont="1" applyFill="1" applyBorder="1" applyAlignment="1">
      <alignment horizontal="right"/>
    </xf>
    <xf numFmtId="2" fontId="21" fillId="0" borderId="23" xfId="0" applyNumberFormat="1" applyFont="1" applyBorder="1"/>
    <xf numFmtId="2" fontId="21" fillId="0" borderId="16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 vertical="center"/>
    </xf>
    <xf numFmtId="0" fontId="21" fillId="0" borderId="0" xfId="0" applyFont="1"/>
    <xf numFmtId="2" fontId="0" fillId="0" borderId="14" xfId="0" applyNumberFormat="1" applyFill="1" applyBorder="1" applyAlignment="1">
      <alignment horizontal="right"/>
    </xf>
    <xf numFmtId="0" fontId="21" fillId="0" borderId="23" xfId="0" applyFont="1" applyFill="1" applyBorder="1" applyAlignment="1">
      <alignment horizontal="center"/>
    </xf>
    <xf numFmtId="2" fontId="21" fillId="0" borderId="23" xfId="0" applyNumberFormat="1" applyFont="1" applyBorder="1" applyAlignment="1">
      <alignment horizontal="right"/>
    </xf>
    <xf numFmtId="2" fontId="21" fillId="4" borderId="0" xfId="0" applyNumberFormat="1" applyFont="1" applyFill="1" applyBorder="1"/>
    <xf numFmtId="2" fontId="21" fillId="0" borderId="0" xfId="0" applyNumberFormat="1" applyFont="1" applyFill="1" applyBorder="1"/>
    <xf numFmtId="0" fontId="24" fillId="9" borderId="0" xfId="0" applyFont="1" applyFill="1"/>
    <xf numFmtId="2" fontId="25" fillId="10" borderId="24" xfId="0" applyNumberFormat="1" applyFont="1" applyFill="1" applyBorder="1" applyAlignment="1" applyProtection="1">
      <alignment horizontal="center"/>
      <protection hidden="1"/>
    </xf>
    <xf numFmtId="2" fontId="25" fillId="11" borderId="24" xfId="0" applyNumberFormat="1" applyFont="1" applyFill="1" applyBorder="1" applyAlignment="1" applyProtection="1">
      <alignment horizontal="center"/>
      <protection hidden="1"/>
    </xf>
    <xf numFmtId="2" fontId="26" fillId="12" borderId="24" xfId="0" applyNumberFormat="1" applyFont="1" applyFill="1" applyBorder="1" applyAlignment="1" applyProtection="1">
      <alignment horizontal="center"/>
      <protection hidden="1"/>
    </xf>
    <xf numFmtId="2" fontId="25" fillId="13" borderId="24" xfId="0" applyNumberFormat="1" applyFont="1" applyFill="1" applyBorder="1" applyAlignment="1" applyProtection="1">
      <alignment horizontal="center"/>
      <protection hidden="1"/>
    </xf>
    <xf numFmtId="2" fontId="24" fillId="13" borderId="24" xfId="0" applyNumberFormat="1" applyFont="1" applyFill="1" applyBorder="1" applyAlignment="1" applyProtection="1">
      <alignment horizontal="center"/>
      <protection hidden="1"/>
    </xf>
    <xf numFmtId="164" fontId="27" fillId="0" borderId="24" xfId="0" applyNumberFormat="1" applyFont="1" applyFill="1" applyBorder="1" applyAlignment="1" applyProtection="1">
      <alignment horizontal="center"/>
      <protection hidden="1"/>
    </xf>
    <xf numFmtId="1" fontId="26" fillId="14" borderId="24" xfId="0" applyNumberFormat="1" applyFont="1" applyFill="1" applyBorder="1" applyAlignment="1" applyProtection="1">
      <alignment horizontal="center"/>
      <protection hidden="1"/>
    </xf>
    <xf numFmtId="2" fontId="26" fillId="14" borderId="24" xfId="0" applyNumberFormat="1" applyFont="1" applyFill="1" applyBorder="1" applyAlignment="1" applyProtection="1">
      <alignment horizontal="center"/>
      <protection hidden="1"/>
    </xf>
    <xf numFmtId="1" fontId="24" fillId="0" borderId="24" xfId="0" applyNumberFormat="1" applyFont="1" applyFill="1" applyBorder="1" applyAlignment="1" applyProtection="1">
      <alignment horizontal="center"/>
      <protection hidden="1"/>
    </xf>
    <xf numFmtId="1" fontId="28" fillId="14" borderId="24" xfId="0" applyNumberFormat="1" applyFont="1" applyFill="1" applyBorder="1" applyAlignment="1" applyProtection="1">
      <alignment horizontal="center"/>
      <protection hidden="1"/>
    </xf>
    <xf numFmtId="1" fontId="27" fillId="15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>
      <alignment horizontal="left"/>
    </xf>
    <xf numFmtId="0" fontId="0" fillId="5" borderId="0" xfId="0" applyFill="1"/>
    <xf numFmtId="0" fontId="0" fillId="16" borderId="14" xfId="0" applyFill="1" applyBorder="1"/>
    <xf numFmtId="2" fontId="0" fillId="16" borderId="14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" fontId="0" fillId="16" borderId="14" xfId="0" applyNumberFormat="1" applyFill="1" applyBorder="1" applyAlignment="1">
      <alignment horizontal="left"/>
    </xf>
    <xf numFmtId="0" fontId="0" fillId="16" borderId="14" xfId="0" applyFill="1" applyBorder="1" applyAlignment="1">
      <alignment horizontal="center"/>
    </xf>
    <xf numFmtId="1" fontId="0" fillId="0" borderId="0" xfId="0" applyNumberFormat="1" applyFill="1"/>
    <xf numFmtId="2" fontId="0" fillId="16" borderId="14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16" borderId="14" xfId="0" applyFill="1" applyBorder="1" applyAlignment="1">
      <alignment horizontal="left"/>
    </xf>
    <xf numFmtId="0" fontId="29" fillId="16" borderId="14" xfId="0" applyFont="1" applyFill="1" applyBorder="1" applyAlignment="1">
      <alignment horizontal="left" vertical="center" wrapText="1"/>
    </xf>
    <xf numFmtId="0" fontId="23" fillId="16" borderId="14" xfId="0" applyFont="1" applyFill="1" applyBorder="1" applyAlignment="1">
      <alignment horizontal="center"/>
    </xf>
    <xf numFmtId="0" fontId="0" fillId="16" borderId="14" xfId="0" applyFont="1" applyFill="1" applyBorder="1"/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1679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zeroHeight="1" x14ac:dyDescent="0.25"/>
  <cols>
    <col min="2" max="2" width="13.140625" customWidth="1"/>
    <col min="3" max="3" width="16.7109375" customWidth="1"/>
    <col min="4" max="4" width="14" customWidth="1"/>
    <col min="6" max="47" width="11.42578125" customWidth="1"/>
  </cols>
  <sheetData>
    <row r="1" spans="1:73" s="42" customFormat="1" ht="15" hidden="1" customHeight="1" x14ac:dyDescent="0.25">
      <c r="A1" s="58"/>
      <c r="B1" s="59"/>
      <c r="C1" s="59"/>
      <c r="D1" s="60"/>
      <c r="E1" s="58"/>
      <c r="F1" s="107" t="s">
        <v>32</v>
      </c>
      <c r="G1" s="108"/>
      <c r="H1" s="109"/>
      <c r="I1" s="88" t="s">
        <v>33</v>
      </c>
      <c r="J1" s="106" t="s">
        <v>32</v>
      </c>
      <c r="K1" s="106"/>
      <c r="L1" s="106"/>
      <c r="M1" s="106"/>
      <c r="N1" s="88" t="s">
        <v>34</v>
      </c>
      <c r="O1" s="106" t="s">
        <v>32</v>
      </c>
      <c r="P1" s="106"/>
      <c r="Q1" s="106"/>
      <c r="R1" s="106"/>
      <c r="S1" s="88" t="s">
        <v>35</v>
      </c>
      <c r="T1" s="88" t="s">
        <v>36</v>
      </c>
      <c r="U1" s="91" t="s">
        <v>37</v>
      </c>
      <c r="V1" s="91" t="s">
        <v>38</v>
      </c>
      <c r="W1" s="91" t="s">
        <v>39</v>
      </c>
      <c r="X1" s="91" t="s">
        <v>40</v>
      </c>
      <c r="Y1" s="83" t="s">
        <v>41</v>
      </c>
      <c r="Z1" s="83" t="s">
        <v>41</v>
      </c>
      <c r="AA1" s="106" t="s">
        <v>42</v>
      </c>
      <c r="AB1" s="106"/>
      <c r="AC1" s="106"/>
      <c r="AD1" s="88" t="s">
        <v>43</v>
      </c>
      <c r="AE1" s="99" t="s">
        <v>41</v>
      </c>
      <c r="AF1" s="99"/>
      <c r="AG1" s="85" t="s">
        <v>44</v>
      </c>
      <c r="AH1" s="94" t="s">
        <v>45</v>
      </c>
      <c r="AI1" s="94" t="s">
        <v>46</v>
      </c>
      <c r="AJ1" s="94" t="s">
        <v>47</v>
      </c>
      <c r="AK1" s="94" t="s">
        <v>48</v>
      </c>
      <c r="AL1" s="94" t="s">
        <v>49</v>
      </c>
      <c r="AM1" s="97" t="s">
        <v>41</v>
      </c>
      <c r="AN1" s="98"/>
      <c r="AO1" s="85" t="s">
        <v>50</v>
      </c>
      <c r="AP1" s="99" t="s">
        <v>51</v>
      </c>
      <c r="AQ1" s="99"/>
      <c r="AR1" s="85" t="s">
        <v>52</v>
      </c>
      <c r="AS1" s="99" t="s">
        <v>51</v>
      </c>
      <c r="AT1" s="99"/>
      <c r="AU1" s="94" t="s">
        <v>53</v>
      </c>
      <c r="AV1" s="88" t="s">
        <v>54</v>
      </c>
      <c r="AW1" s="88" t="s">
        <v>55</v>
      </c>
      <c r="AX1" s="91" t="s">
        <v>524</v>
      </c>
      <c r="AY1" s="91" t="s">
        <v>525</v>
      </c>
      <c r="AZ1" s="132" t="s">
        <v>526</v>
      </c>
      <c r="BA1" s="132" t="s">
        <v>527</v>
      </c>
      <c r="BB1" s="132" t="s">
        <v>528</v>
      </c>
      <c r="BC1" s="132" t="s">
        <v>529</v>
      </c>
      <c r="BD1" s="132" t="s">
        <v>530</v>
      </c>
      <c r="BE1" s="132" t="s">
        <v>531</v>
      </c>
      <c r="BH1" s="133"/>
      <c r="BM1" s="134" t="s">
        <v>54</v>
      </c>
      <c r="BN1" s="134" t="s">
        <v>55</v>
      </c>
    </row>
    <row r="2" spans="1:73" s="42" customFormat="1" ht="10.5" hidden="1" customHeight="1" x14ac:dyDescent="0.25">
      <c r="A2" s="58"/>
      <c r="B2" s="59"/>
      <c r="C2" s="61"/>
      <c r="D2" s="60"/>
      <c r="E2" s="58"/>
      <c r="F2" s="102" t="s">
        <v>151</v>
      </c>
      <c r="G2" s="102"/>
      <c r="H2" s="102"/>
      <c r="I2" s="89"/>
      <c r="J2" s="103" t="s">
        <v>152</v>
      </c>
      <c r="K2" s="104"/>
      <c r="L2" s="104"/>
      <c r="M2" s="105"/>
      <c r="N2" s="89"/>
      <c r="O2" s="103" t="s">
        <v>153</v>
      </c>
      <c r="P2" s="104"/>
      <c r="Q2" s="104"/>
      <c r="R2" s="105"/>
      <c r="S2" s="89"/>
      <c r="T2" s="89"/>
      <c r="U2" s="92"/>
      <c r="V2" s="92"/>
      <c r="W2" s="92"/>
      <c r="X2" s="92"/>
      <c r="Y2" s="83" t="s">
        <v>56</v>
      </c>
      <c r="Z2" s="83" t="s">
        <v>56</v>
      </c>
      <c r="AA2" s="103" t="s">
        <v>154</v>
      </c>
      <c r="AB2" s="104"/>
      <c r="AC2" s="105"/>
      <c r="AD2" s="89"/>
      <c r="AE2" s="99" t="s">
        <v>155</v>
      </c>
      <c r="AF2" s="99"/>
      <c r="AG2" s="86"/>
      <c r="AH2" s="95"/>
      <c r="AI2" s="95"/>
      <c r="AJ2" s="95"/>
      <c r="AK2" s="95"/>
      <c r="AL2" s="95"/>
      <c r="AM2" s="99" t="s">
        <v>57</v>
      </c>
      <c r="AN2" s="99"/>
      <c r="AO2" s="86"/>
      <c r="AP2" s="100" t="s">
        <v>156</v>
      </c>
      <c r="AQ2" s="101"/>
      <c r="AR2" s="86"/>
      <c r="AS2" s="99" t="s">
        <v>58</v>
      </c>
      <c r="AT2" s="99"/>
      <c r="AU2" s="95"/>
      <c r="AV2" s="89"/>
      <c r="AW2" s="89"/>
      <c r="AX2" s="92"/>
      <c r="AY2" s="92"/>
      <c r="AZ2" s="135"/>
      <c r="BA2" s="135"/>
      <c r="BB2" s="135"/>
      <c r="BC2" s="135"/>
      <c r="BD2" s="135"/>
      <c r="BE2" s="135"/>
      <c r="BH2" s="133"/>
      <c r="BM2" s="134"/>
      <c r="BN2" s="134"/>
    </row>
    <row r="3" spans="1:73" s="42" customFormat="1" hidden="1" x14ac:dyDescent="0.25">
      <c r="A3" s="31" t="s">
        <v>59</v>
      </c>
      <c r="B3" s="31" t="s">
        <v>0</v>
      </c>
      <c r="C3" s="31" t="s">
        <v>1</v>
      </c>
      <c r="D3" s="82" t="s">
        <v>2</v>
      </c>
      <c r="E3" s="32" t="s">
        <v>3</v>
      </c>
      <c r="F3" s="33" t="s">
        <v>60</v>
      </c>
      <c r="G3" s="33" t="s">
        <v>61</v>
      </c>
      <c r="H3" s="33" t="s">
        <v>62</v>
      </c>
      <c r="I3" s="90"/>
      <c r="J3" s="35" t="s">
        <v>60</v>
      </c>
      <c r="K3" s="35" t="s">
        <v>61</v>
      </c>
      <c r="L3" s="35"/>
      <c r="M3" s="35" t="s">
        <v>157</v>
      </c>
      <c r="N3" s="90"/>
      <c r="O3" s="35" t="s">
        <v>60</v>
      </c>
      <c r="P3" s="35" t="s">
        <v>61</v>
      </c>
      <c r="Q3" s="35" t="s">
        <v>62</v>
      </c>
      <c r="R3" s="35" t="s">
        <v>63</v>
      </c>
      <c r="S3" s="90"/>
      <c r="T3" s="90"/>
      <c r="U3" s="93"/>
      <c r="V3" s="93"/>
      <c r="W3" s="93"/>
      <c r="X3" s="93"/>
      <c r="Y3" s="35" t="s">
        <v>64</v>
      </c>
      <c r="Z3" s="35" t="s">
        <v>65</v>
      </c>
      <c r="AA3" s="35" t="s">
        <v>66</v>
      </c>
      <c r="AB3" s="35" t="s">
        <v>61</v>
      </c>
      <c r="AC3" s="35" t="s">
        <v>62</v>
      </c>
      <c r="AD3" s="90"/>
      <c r="AE3" s="33" t="s">
        <v>67</v>
      </c>
      <c r="AF3" s="33" t="s">
        <v>62</v>
      </c>
      <c r="AG3" s="87"/>
      <c r="AH3" s="96"/>
      <c r="AI3" s="96"/>
      <c r="AJ3" s="96"/>
      <c r="AK3" s="96"/>
      <c r="AL3" s="96"/>
      <c r="AM3" s="33" t="s">
        <v>68</v>
      </c>
      <c r="AN3" s="33" t="s">
        <v>62</v>
      </c>
      <c r="AO3" s="87"/>
      <c r="AP3" s="35" t="s">
        <v>69</v>
      </c>
      <c r="AQ3" s="33" t="s">
        <v>62</v>
      </c>
      <c r="AR3" s="87"/>
      <c r="AS3" s="34" t="s">
        <v>4</v>
      </c>
      <c r="AT3" s="34" t="s">
        <v>62</v>
      </c>
      <c r="AU3" s="96"/>
      <c r="AV3" s="90"/>
      <c r="AW3" s="90"/>
      <c r="AX3" s="93"/>
      <c r="AY3" s="93"/>
      <c r="AZ3" s="136"/>
      <c r="BA3" s="136"/>
      <c r="BB3" s="136"/>
      <c r="BC3" s="136"/>
      <c r="BD3" s="136"/>
      <c r="BE3" s="136"/>
      <c r="BF3" s="42" t="s">
        <v>532</v>
      </c>
      <c r="BG3" s="42" t="s">
        <v>68</v>
      </c>
      <c r="BH3" s="133" t="s">
        <v>63</v>
      </c>
      <c r="BI3" s="42" t="s">
        <v>533</v>
      </c>
      <c r="BM3" s="134"/>
      <c r="BN3" s="134"/>
      <c r="BO3" s="42" t="s">
        <v>534</v>
      </c>
      <c r="BP3" s="42" t="s">
        <v>535</v>
      </c>
      <c r="BT3" s="42" t="s">
        <v>536</v>
      </c>
      <c r="BU3" s="42" t="s">
        <v>537</v>
      </c>
    </row>
    <row r="4" spans="1:73" s="42" customFormat="1" hidden="1" x14ac:dyDescent="0.25">
      <c r="A4" s="84"/>
      <c r="B4" s="43" t="s">
        <v>158</v>
      </c>
      <c r="C4" s="36" t="s">
        <v>125</v>
      </c>
      <c r="D4" s="36" t="s">
        <v>139</v>
      </c>
      <c r="E4" s="84" t="s">
        <v>159</v>
      </c>
      <c r="F4" s="83">
        <v>15.5</v>
      </c>
      <c r="G4" s="83">
        <v>7</v>
      </c>
      <c r="H4" s="83"/>
      <c r="I4" s="83">
        <v>11.25</v>
      </c>
      <c r="J4" s="83">
        <v>10</v>
      </c>
      <c r="K4" s="83">
        <v>11.5</v>
      </c>
      <c r="L4" s="35"/>
      <c r="M4" s="83"/>
      <c r="N4" s="83">
        <v>10.75</v>
      </c>
      <c r="O4" s="83">
        <v>12</v>
      </c>
      <c r="P4" s="83">
        <v>8</v>
      </c>
      <c r="Q4" s="83"/>
      <c r="R4" s="83"/>
      <c r="S4" s="48">
        <v>10</v>
      </c>
      <c r="T4" s="83">
        <v>10.666666666666666</v>
      </c>
      <c r="U4" s="38">
        <v>6</v>
      </c>
      <c r="V4" s="38">
        <v>6</v>
      </c>
      <c r="W4" s="38">
        <v>6</v>
      </c>
      <c r="X4" s="38">
        <v>18</v>
      </c>
      <c r="Y4" s="83">
        <v>13.5</v>
      </c>
      <c r="Z4" s="83">
        <v>11.01</v>
      </c>
      <c r="AA4" s="83"/>
      <c r="AB4" s="83"/>
      <c r="AC4" s="83"/>
      <c r="AD4" s="83">
        <v>10</v>
      </c>
      <c r="AE4" s="83">
        <v>11</v>
      </c>
      <c r="AF4" s="83" t="e">
        <v>#N/A</v>
      </c>
      <c r="AG4" s="83">
        <v>11.102</v>
      </c>
      <c r="AH4" s="38">
        <v>2</v>
      </c>
      <c r="AI4" s="38">
        <v>2</v>
      </c>
      <c r="AJ4" s="38">
        <v>4</v>
      </c>
      <c r="AK4" s="38">
        <v>1</v>
      </c>
      <c r="AL4" s="38">
        <v>9</v>
      </c>
      <c r="AM4" s="83">
        <v>17</v>
      </c>
      <c r="AN4" s="83"/>
      <c r="AO4" s="38">
        <v>1</v>
      </c>
      <c r="AP4" s="83"/>
      <c r="AQ4" s="83"/>
      <c r="AR4" s="38">
        <v>0</v>
      </c>
      <c r="AS4" s="83">
        <v>13.5</v>
      </c>
      <c r="AT4" s="83"/>
      <c r="AU4" s="38">
        <v>2</v>
      </c>
      <c r="AV4" s="83">
        <v>11.500588235294117</v>
      </c>
      <c r="AW4" s="84">
        <v>30</v>
      </c>
      <c r="AX4" s="84">
        <v>10.500588235294117</v>
      </c>
      <c r="AY4" s="84"/>
      <c r="AZ4" s="137" t="s">
        <v>538</v>
      </c>
      <c r="BA4" s="137" t="s">
        <v>539</v>
      </c>
      <c r="BB4" s="36" t="e">
        <v>#N/A</v>
      </c>
      <c r="BC4" s="36"/>
      <c r="BD4" s="43" t="s">
        <v>125</v>
      </c>
      <c r="BE4" s="36"/>
      <c r="BF4" s="130"/>
      <c r="BG4" s="130"/>
      <c r="BH4" s="131"/>
      <c r="BI4" s="130">
        <v>11.500588235294117</v>
      </c>
      <c r="BK4" s="130">
        <v>0</v>
      </c>
      <c r="BL4" s="130"/>
      <c r="BM4" s="131"/>
      <c r="BN4" s="133"/>
      <c r="BQ4" s="130"/>
      <c r="BU4" s="130"/>
    </row>
    <row r="5" spans="1:73" s="42" customFormat="1" hidden="1" x14ac:dyDescent="0.25">
      <c r="A5" s="84"/>
      <c r="B5" s="62" t="s">
        <v>160</v>
      </c>
      <c r="C5" s="36" t="s">
        <v>98</v>
      </c>
      <c r="D5" s="36" t="s">
        <v>135</v>
      </c>
      <c r="E5" s="84" t="s">
        <v>159</v>
      </c>
      <c r="F5" s="83">
        <v>14</v>
      </c>
      <c r="G5" s="83">
        <v>6</v>
      </c>
      <c r="H5" s="83"/>
      <c r="I5" s="83">
        <v>10</v>
      </c>
      <c r="J5" s="83">
        <v>11</v>
      </c>
      <c r="K5" s="83">
        <v>4.5</v>
      </c>
      <c r="L5" s="35">
        <v>9</v>
      </c>
      <c r="M5" s="83"/>
      <c r="N5" s="83">
        <v>10</v>
      </c>
      <c r="O5" s="83"/>
      <c r="P5" s="83">
        <v>12</v>
      </c>
      <c r="Q5" s="83"/>
      <c r="R5" s="83"/>
      <c r="S5" s="83">
        <v>12</v>
      </c>
      <c r="T5" s="83">
        <v>10.666666666666666</v>
      </c>
      <c r="U5" s="38">
        <v>6</v>
      </c>
      <c r="V5" s="38">
        <v>6</v>
      </c>
      <c r="W5" s="38">
        <v>6</v>
      </c>
      <c r="X5" s="38">
        <v>18</v>
      </c>
      <c r="Y5" s="83"/>
      <c r="Z5" s="63">
        <v>10</v>
      </c>
      <c r="AA5" s="83"/>
      <c r="AB5" s="83">
        <v>1.25</v>
      </c>
      <c r="AC5" s="83"/>
      <c r="AD5" s="83">
        <v>0.625</v>
      </c>
      <c r="AE5" s="39">
        <v>20</v>
      </c>
      <c r="AF5" s="83">
        <v>20</v>
      </c>
      <c r="AG5" s="83">
        <v>6.25</v>
      </c>
      <c r="AH5" s="38">
        <v>0</v>
      </c>
      <c r="AI5" s="38">
        <v>2</v>
      </c>
      <c r="AJ5" s="38">
        <v>0</v>
      </c>
      <c r="AK5" s="38">
        <v>1</v>
      </c>
      <c r="AL5" s="38">
        <v>3</v>
      </c>
      <c r="AM5" s="39">
        <v>15</v>
      </c>
      <c r="AN5" s="83"/>
      <c r="AO5" s="38">
        <v>1</v>
      </c>
      <c r="AP5" s="83"/>
      <c r="AQ5" s="83"/>
      <c r="AR5" s="38">
        <v>0</v>
      </c>
      <c r="AS5" s="39">
        <v>10</v>
      </c>
      <c r="AT5" s="83"/>
      <c r="AU5" s="38">
        <v>2</v>
      </c>
      <c r="AV5" s="83">
        <v>9.5441176470588243</v>
      </c>
      <c r="AW5" s="84">
        <v>24</v>
      </c>
      <c r="AX5" s="84">
        <v>10.38</v>
      </c>
      <c r="AY5" s="84"/>
      <c r="AZ5" s="137" t="s">
        <v>540</v>
      </c>
      <c r="BA5" s="137" t="s">
        <v>541</v>
      </c>
      <c r="BB5" s="36">
        <v>8.34</v>
      </c>
      <c r="BC5" s="36"/>
      <c r="BD5" s="43" t="s">
        <v>98</v>
      </c>
      <c r="BE5" s="36"/>
      <c r="BF5" s="130"/>
      <c r="BG5" s="130"/>
      <c r="BH5" s="131"/>
      <c r="BI5" s="130">
        <v>9.5441176470588243</v>
      </c>
      <c r="BJ5" s="130"/>
      <c r="BK5" s="130">
        <v>0</v>
      </c>
      <c r="BL5" s="130"/>
      <c r="BM5" s="131"/>
      <c r="BN5" s="133"/>
      <c r="BO5" s="130"/>
      <c r="BQ5" s="130"/>
      <c r="BU5" s="130"/>
    </row>
    <row r="6" spans="1:73" s="42" customFormat="1" hidden="1" x14ac:dyDescent="0.25">
      <c r="A6" s="84"/>
      <c r="B6" s="30" t="s">
        <v>161</v>
      </c>
      <c r="C6" s="36" t="s">
        <v>128</v>
      </c>
      <c r="D6" s="36" t="s">
        <v>162</v>
      </c>
      <c r="E6" s="84" t="s">
        <v>159</v>
      </c>
      <c r="F6" s="83">
        <v>10.25</v>
      </c>
      <c r="G6" s="83">
        <v>10</v>
      </c>
      <c r="H6" s="39"/>
      <c r="I6" s="83">
        <v>10.125</v>
      </c>
      <c r="J6" s="39">
        <v>11.88</v>
      </c>
      <c r="K6" s="39">
        <v>11.88</v>
      </c>
      <c r="L6" s="35"/>
      <c r="M6" s="39">
        <v>11.88</v>
      </c>
      <c r="N6" s="39">
        <v>11.88</v>
      </c>
      <c r="O6" s="83">
        <v>14</v>
      </c>
      <c r="P6" s="83">
        <v>9.5</v>
      </c>
      <c r="Q6" s="83"/>
      <c r="R6" s="83"/>
      <c r="S6" s="83">
        <v>11.75</v>
      </c>
      <c r="T6" s="83">
        <v>11.251666666666667</v>
      </c>
      <c r="U6" s="38">
        <v>6</v>
      </c>
      <c r="V6" s="38">
        <v>6</v>
      </c>
      <c r="W6" s="38">
        <v>6</v>
      </c>
      <c r="X6" s="38">
        <v>18</v>
      </c>
      <c r="Y6" s="39">
        <v>10.75</v>
      </c>
      <c r="Z6" s="64">
        <v>13</v>
      </c>
      <c r="AA6" s="83"/>
      <c r="AB6" s="83"/>
      <c r="AC6" s="83"/>
      <c r="AD6" s="83">
        <v>0</v>
      </c>
      <c r="AE6" s="39">
        <v>16</v>
      </c>
      <c r="AF6" s="83">
        <v>16</v>
      </c>
      <c r="AG6" s="83">
        <v>7.95</v>
      </c>
      <c r="AH6" s="38">
        <v>2</v>
      </c>
      <c r="AI6" s="38">
        <v>2</v>
      </c>
      <c r="AJ6" s="38">
        <v>0</v>
      </c>
      <c r="AK6" s="38">
        <v>1</v>
      </c>
      <c r="AL6" s="38">
        <v>5</v>
      </c>
      <c r="AM6" s="39">
        <v>15</v>
      </c>
      <c r="AN6" s="83"/>
      <c r="AO6" s="38">
        <v>1</v>
      </c>
      <c r="AP6" s="83"/>
      <c r="AQ6" s="83"/>
      <c r="AR6" s="38">
        <v>0</v>
      </c>
      <c r="AS6" s="39">
        <v>10</v>
      </c>
      <c r="AT6" s="83"/>
      <c r="AU6" s="38">
        <v>2</v>
      </c>
      <c r="AV6" s="83">
        <v>10.353823529411764</v>
      </c>
      <c r="AW6" s="84">
        <v>30</v>
      </c>
      <c r="AX6" s="84">
        <v>10.039999999999999</v>
      </c>
      <c r="AY6" s="84"/>
      <c r="AZ6" s="137" t="s">
        <v>538</v>
      </c>
      <c r="BA6" s="137" t="s">
        <v>539</v>
      </c>
      <c r="BB6" s="36">
        <v>9.5399999999999991</v>
      </c>
      <c r="BC6" s="36"/>
      <c r="BD6" s="43" t="s">
        <v>128</v>
      </c>
      <c r="BE6" s="36"/>
      <c r="BF6" s="130"/>
      <c r="BG6" s="130"/>
      <c r="BH6" s="131"/>
      <c r="BI6" s="130">
        <v>10.353823529411764</v>
      </c>
      <c r="BJ6" s="130"/>
      <c r="BK6" s="130">
        <v>0</v>
      </c>
      <c r="BL6" s="130"/>
      <c r="BM6" s="131"/>
      <c r="BN6" s="133"/>
      <c r="BQ6" s="130"/>
      <c r="BU6" s="130"/>
    </row>
    <row r="7" spans="1:73" s="42" customFormat="1" hidden="1" x14ac:dyDescent="0.25">
      <c r="A7" s="84"/>
      <c r="B7" s="43" t="s">
        <v>163</v>
      </c>
      <c r="C7" s="36" t="s">
        <v>164</v>
      </c>
      <c r="D7" s="36" t="s">
        <v>102</v>
      </c>
      <c r="E7" s="84" t="s">
        <v>159</v>
      </c>
      <c r="F7" s="83">
        <v>15</v>
      </c>
      <c r="G7" s="83">
        <v>0</v>
      </c>
      <c r="H7" s="39"/>
      <c r="I7" s="83">
        <v>7.5</v>
      </c>
      <c r="J7" s="83">
        <v>10</v>
      </c>
      <c r="K7" s="83">
        <v>2.5</v>
      </c>
      <c r="L7" s="35">
        <v>10</v>
      </c>
      <c r="M7" s="83"/>
      <c r="N7" s="83">
        <v>10</v>
      </c>
      <c r="O7" s="83"/>
      <c r="P7" s="83">
        <v>10.75</v>
      </c>
      <c r="Q7" s="83"/>
      <c r="R7" s="83"/>
      <c r="S7" s="83">
        <v>10.75</v>
      </c>
      <c r="T7" s="83">
        <v>9.4166666666666661</v>
      </c>
      <c r="U7" s="38">
        <v>0</v>
      </c>
      <c r="V7" s="38">
        <v>6</v>
      </c>
      <c r="W7" s="38">
        <v>6</v>
      </c>
      <c r="X7" s="38">
        <v>12</v>
      </c>
      <c r="Y7" s="39">
        <v>11.8</v>
      </c>
      <c r="Z7" s="39">
        <v>10</v>
      </c>
      <c r="AA7" s="39"/>
      <c r="AB7" s="39"/>
      <c r="AC7" s="39"/>
      <c r="AD7" s="39">
        <v>7.13</v>
      </c>
      <c r="AE7" s="39">
        <v>14</v>
      </c>
      <c r="AF7" s="83" t="e">
        <v>#N/A</v>
      </c>
      <c r="AG7" s="39">
        <v>10.012</v>
      </c>
      <c r="AH7" s="38">
        <v>2</v>
      </c>
      <c r="AI7" s="38">
        <v>2</v>
      </c>
      <c r="AJ7" s="38">
        <v>0</v>
      </c>
      <c r="AK7" s="38">
        <v>1</v>
      </c>
      <c r="AL7" s="38">
        <v>9</v>
      </c>
      <c r="AM7" s="39">
        <v>12</v>
      </c>
      <c r="AN7" s="83"/>
      <c r="AO7" s="38">
        <v>1</v>
      </c>
      <c r="AP7" s="39">
        <v>12</v>
      </c>
      <c r="AQ7" s="83"/>
      <c r="AR7" s="38">
        <v>2</v>
      </c>
      <c r="AS7" s="83"/>
      <c r="AT7" s="83"/>
      <c r="AU7" s="38">
        <v>0</v>
      </c>
      <c r="AV7" s="83">
        <v>10.047647058823529</v>
      </c>
      <c r="AW7" s="84">
        <v>30</v>
      </c>
      <c r="AX7" s="84">
        <v>10.105294117647061</v>
      </c>
      <c r="AY7" s="84"/>
      <c r="AZ7" s="137" t="s">
        <v>538</v>
      </c>
      <c r="BA7" s="137" t="s">
        <v>541</v>
      </c>
      <c r="BB7" s="36" t="e">
        <v>#N/A</v>
      </c>
      <c r="BC7" s="36"/>
      <c r="BD7" s="43" t="s">
        <v>164</v>
      </c>
      <c r="BE7" s="36"/>
      <c r="BF7" s="130"/>
      <c r="BG7" s="130"/>
      <c r="BH7" s="131"/>
      <c r="BI7" s="130">
        <v>10.047647058823529</v>
      </c>
      <c r="BJ7" s="130"/>
      <c r="BK7" s="130">
        <v>0</v>
      </c>
      <c r="BL7" s="130"/>
      <c r="BM7" s="131"/>
      <c r="BN7" s="133"/>
      <c r="BP7" s="130"/>
      <c r="BQ7" s="130"/>
      <c r="BU7" s="130"/>
    </row>
    <row r="8" spans="1:73" s="42" customFormat="1" hidden="1" x14ac:dyDescent="0.25">
      <c r="A8" s="84"/>
      <c r="B8" s="65" t="s">
        <v>165</v>
      </c>
      <c r="C8" s="36" t="s">
        <v>166</v>
      </c>
      <c r="D8" s="36" t="s">
        <v>167</v>
      </c>
      <c r="E8" s="84" t="s">
        <v>159</v>
      </c>
      <c r="F8" s="39">
        <v>10</v>
      </c>
      <c r="G8" s="83"/>
      <c r="H8" s="39"/>
      <c r="I8" s="83">
        <v>5</v>
      </c>
      <c r="J8" s="83"/>
      <c r="K8" s="83">
        <v>0</v>
      </c>
      <c r="L8" s="35"/>
      <c r="M8" s="83"/>
      <c r="N8" s="83">
        <v>0</v>
      </c>
      <c r="O8" s="83"/>
      <c r="P8" s="83">
        <v>5.75</v>
      </c>
      <c r="Q8" s="83"/>
      <c r="R8" s="83"/>
      <c r="S8" s="83">
        <v>5.75</v>
      </c>
      <c r="T8" s="83">
        <v>3.5833333333333335</v>
      </c>
      <c r="U8" s="38">
        <v>0</v>
      </c>
      <c r="V8" s="38">
        <v>0</v>
      </c>
      <c r="W8" s="38">
        <v>0</v>
      </c>
      <c r="X8" s="38">
        <v>0</v>
      </c>
      <c r="Y8" s="39">
        <v>9.6300000000000008</v>
      </c>
      <c r="Z8" s="39">
        <v>12</v>
      </c>
      <c r="AA8" s="39"/>
      <c r="AB8" s="39"/>
      <c r="AC8" s="39"/>
      <c r="AD8" s="39">
        <v>8.5</v>
      </c>
      <c r="AE8" s="39">
        <v>17</v>
      </c>
      <c r="AF8" s="83">
        <v>17</v>
      </c>
      <c r="AG8" s="39">
        <v>11.126000000000001</v>
      </c>
      <c r="AH8" s="38">
        <v>0</v>
      </c>
      <c r="AI8" s="38">
        <v>2</v>
      </c>
      <c r="AJ8" s="38">
        <v>0</v>
      </c>
      <c r="AK8" s="38">
        <v>1</v>
      </c>
      <c r="AL8" s="38">
        <v>9</v>
      </c>
      <c r="AM8" s="39">
        <v>15</v>
      </c>
      <c r="AN8" s="83"/>
      <c r="AO8" s="38">
        <v>1</v>
      </c>
      <c r="AP8" s="83"/>
      <c r="AQ8" s="83"/>
      <c r="AR8" s="38">
        <v>0</v>
      </c>
      <c r="AS8" s="39">
        <v>10</v>
      </c>
      <c r="AT8" s="83"/>
      <c r="AU8" s="38">
        <v>2</v>
      </c>
      <c r="AV8" s="83">
        <v>7.2282352941176473</v>
      </c>
      <c r="AW8" s="84">
        <v>12</v>
      </c>
      <c r="AX8" s="84">
        <v>10.02</v>
      </c>
      <c r="AY8" s="84"/>
      <c r="AZ8" s="137" t="s">
        <v>540</v>
      </c>
      <c r="BA8" s="137" t="s">
        <v>539</v>
      </c>
      <c r="BB8" s="36">
        <v>9.84</v>
      </c>
      <c r="BC8" s="36"/>
      <c r="BD8" s="43" t="s">
        <v>166</v>
      </c>
      <c r="BE8" s="36"/>
      <c r="BF8" s="130"/>
      <c r="BG8" s="130"/>
      <c r="BH8" s="131"/>
      <c r="BI8" s="130">
        <v>7.2282352941176473</v>
      </c>
      <c r="BJ8" s="130"/>
      <c r="BK8" s="130">
        <v>0</v>
      </c>
      <c r="BL8" s="130"/>
      <c r="BM8" s="131"/>
      <c r="BN8" s="133"/>
      <c r="BQ8" s="130"/>
      <c r="BU8" s="130"/>
    </row>
    <row r="9" spans="1:73" s="42" customFormat="1" hidden="1" x14ac:dyDescent="0.25">
      <c r="A9" s="84"/>
      <c r="B9" s="43" t="s">
        <v>168</v>
      </c>
      <c r="C9" s="36" t="s">
        <v>169</v>
      </c>
      <c r="D9" s="36" t="s">
        <v>170</v>
      </c>
      <c r="E9" s="84" t="s">
        <v>159</v>
      </c>
      <c r="F9" s="39">
        <v>10</v>
      </c>
      <c r="G9" s="83">
        <v>0</v>
      </c>
      <c r="H9" s="39"/>
      <c r="I9" s="83">
        <v>5</v>
      </c>
      <c r="J9" s="39">
        <v>10.25</v>
      </c>
      <c r="K9" s="39">
        <v>10.25</v>
      </c>
      <c r="L9" s="35"/>
      <c r="M9" s="39">
        <v>10.25</v>
      </c>
      <c r="N9" s="39">
        <v>10.25</v>
      </c>
      <c r="O9" s="83"/>
      <c r="P9" s="83">
        <v>6.25</v>
      </c>
      <c r="Q9" s="83"/>
      <c r="R9" s="83"/>
      <c r="S9" s="83">
        <v>6.25</v>
      </c>
      <c r="T9" s="83">
        <v>7.166666666666667</v>
      </c>
      <c r="U9" s="38">
        <v>0</v>
      </c>
      <c r="V9" s="38">
        <v>6</v>
      </c>
      <c r="W9" s="38">
        <v>0</v>
      </c>
      <c r="X9" s="38">
        <v>6</v>
      </c>
      <c r="Y9" s="39">
        <v>13.8</v>
      </c>
      <c r="Z9" s="39">
        <v>14</v>
      </c>
      <c r="AA9" s="83"/>
      <c r="AB9" s="83">
        <v>3.75</v>
      </c>
      <c r="AC9" s="83"/>
      <c r="AD9" s="83">
        <v>1.875</v>
      </c>
      <c r="AE9" s="83">
        <v>15</v>
      </c>
      <c r="AF9" s="83">
        <v>15</v>
      </c>
      <c r="AG9" s="83">
        <v>9.3099999999999987</v>
      </c>
      <c r="AH9" s="38">
        <v>2</v>
      </c>
      <c r="AI9" s="38">
        <v>2</v>
      </c>
      <c r="AJ9" s="38">
        <v>0</v>
      </c>
      <c r="AK9" s="38">
        <v>1</v>
      </c>
      <c r="AL9" s="38">
        <v>5</v>
      </c>
      <c r="AM9" s="39">
        <v>12</v>
      </c>
      <c r="AN9" s="83"/>
      <c r="AO9" s="38">
        <v>1</v>
      </c>
      <c r="AP9" s="83"/>
      <c r="AQ9" s="83"/>
      <c r="AR9" s="38">
        <v>0</v>
      </c>
      <c r="AS9" s="39">
        <v>10</v>
      </c>
      <c r="AT9" s="83"/>
      <c r="AU9" s="38">
        <v>2</v>
      </c>
      <c r="AV9" s="83">
        <v>8.4147058823529424</v>
      </c>
      <c r="AW9" s="84">
        <v>14</v>
      </c>
      <c r="AX9" s="84">
        <v>9.199411764705884</v>
      </c>
      <c r="AY9" s="84"/>
      <c r="AZ9" s="137" t="s">
        <v>540</v>
      </c>
      <c r="BA9" s="137" t="s">
        <v>539</v>
      </c>
      <c r="BB9" s="36">
        <v>9.49</v>
      </c>
      <c r="BC9" s="36"/>
      <c r="BD9" s="43" t="s">
        <v>169</v>
      </c>
      <c r="BE9" s="36"/>
      <c r="BF9" s="130"/>
      <c r="BG9" s="130"/>
      <c r="BH9" s="131"/>
      <c r="BI9" s="130">
        <v>8.4147058823529424</v>
      </c>
      <c r="BJ9" s="130"/>
      <c r="BK9" s="130">
        <v>0</v>
      </c>
      <c r="BL9" s="130"/>
      <c r="BM9" s="131"/>
      <c r="BN9" s="133"/>
      <c r="BQ9" s="130"/>
      <c r="BU9" s="130"/>
    </row>
    <row r="10" spans="1:73" s="42" customFormat="1" hidden="1" x14ac:dyDescent="0.25">
      <c r="A10" s="84"/>
      <c r="B10" s="43" t="s">
        <v>171</v>
      </c>
      <c r="C10" s="36" t="s">
        <v>82</v>
      </c>
      <c r="D10" s="36" t="s">
        <v>144</v>
      </c>
      <c r="E10" s="84" t="s">
        <v>159</v>
      </c>
      <c r="F10" s="83">
        <v>15</v>
      </c>
      <c r="G10" s="83">
        <v>6</v>
      </c>
      <c r="H10" s="83"/>
      <c r="I10" s="83">
        <v>10.5</v>
      </c>
      <c r="J10" s="83"/>
      <c r="K10" s="83">
        <v>7</v>
      </c>
      <c r="L10" s="35"/>
      <c r="M10" s="83"/>
      <c r="N10" s="83">
        <v>3.5</v>
      </c>
      <c r="O10" s="83">
        <v>12</v>
      </c>
      <c r="P10" s="83">
        <v>4.25</v>
      </c>
      <c r="Q10" s="83"/>
      <c r="R10" s="83"/>
      <c r="S10" s="83">
        <v>8.125</v>
      </c>
      <c r="T10" s="83">
        <v>7.375</v>
      </c>
      <c r="U10" s="38">
        <v>6</v>
      </c>
      <c r="V10" s="38">
        <v>0</v>
      </c>
      <c r="W10" s="38">
        <v>0</v>
      </c>
      <c r="X10" s="38">
        <v>6</v>
      </c>
      <c r="Y10" s="39">
        <v>10.75</v>
      </c>
      <c r="Z10" s="39">
        <v>9</v>
      </c>
      <c r="AA10" s="39"/>
      <c r="AB10" s="39"/>
      <c r="AC10" s="39"/>
      <c r="AD10" s="39">
        <v>11.75</v>
      </c>
      <c r="AE10" s="39">
        <v>17</v>
      </c>
      <c r="AF10" s="83">
        <v>17</v>
      </c>
      <c r="AG10" s="39">
        <v>12.05</v>
      </c>
      <c r="AH10" s="38">
        <v>2</v>
      </c>
      <c r="AI10" s="38">
        <v>0</v>
      </c>
      <c r="AJ10" s="38">
        <v>4</v>
      </c>
      <c r="AK10" s="38">
        <v>1</v>
      </c>
      <c r="AL10" s="38">
        <v>9</v>
      </c>
      <c r="AM10" s="39">
        <v>17</v>
      </c>
      <c r="AN10" s="83"/>
      <c r="AO10" s="38">
        <v>1</v>
      </c>
      <c r="AP10" s="83"/>
      <c r="AQ10" s="83"/>
      <c r="AR10" s="38">
        <v>0</v>
      </c>
      <c r="AS10" s="39">
        <v>14</v>
      </c>
      <c r="AT10" s="83"/>
      <c r="AU10" s="38">
        <v>2</v>
      </c>
      <c r="AV10" s="83">
        <v>10.095588235294118</v>
      </c>
      <c r="AW10" s="84">
        <v>30</v>
      </c>
      <c r="AX10" s="84">
        <v>10.041176470588235</v>
      </c>
      <c r="AY10" s="84"/>
      <c r="AZ10" s="137" t="s">
        <v>538</v>
      </c>
      <c r="BA10" s="137" t="s">
        <v>539</v>
      </c>
      <c r="BB10" s="36">
        <v>9.64</v>
      </c>
      <c r="BC10" s="36"/>
      <c r="BD10" s="43" t="s">
        <v>82</v>
      </c>
      <c r="BE10" s="36"/>
      <c r="BF10" s="130"/>
      <c r="BG10" s="130"/>
      <c r="BH10" s="131"/>
      <c r="BI10" s="130">
        <v>10.095588235294118</v>
      </c>
      <c r="BJ10" s="130"/>
      <c r="BK10" s="130">
        <v>0</v>
      </c>
      <c r="BL10" s="130"/>
      <c r="BM10" s="131"/>
      <c r="BN10" s="133"/>
      <c r="BQ10" s="130"/>
      <c r="BU10" s="130"/>
    </row>
    <row r="11" spans="1:73" s="42" customFormat="1" hidden="1" x14ac:dyDescent="0.25">
      <c r="A11" s="84"/>
      <c r="B11" s="62" t="s">
        <v>172</v>
      </c>
      <c r="C11" s="36" t="s">
        <v>118</v>
      </c>
      <c r="D11" s="36" t="s">
        <v>104</v>
      </c>
      <c r="E11" s="84" t="s">
        <v>159</v>
      </c>
      <c r="F11" s="83">
        <v>16.5</v>
      </c>
      <c r="G11" s="83">
        <v>7.5</v>
      </c>
      <c r="H11" s="83"/>
      <c r="I11" s="83">
        <v>12</v>
      </c>
      <c r="J11" s="83">
        <v>12</v>
      </c>
      <c r="K11" s="83">
        <v>8</v>
      </c>
      <c r="L11" s="35"/>
      <c r="M11" s="83"/>
      <c r="N11" s="83">
        <v>10</v>
      </c>
      <c r="O11" s="83"/>
      <c r="P11" s="83">
        <v>8.25</v>
      </c>
      <c r="Q11" s="83"/>
      <c r="R11" s="83"/>
      <c r="S11" s="83">
        <v>8.25</v>
      </c>
      <c r="T11" s="83">
        <v>10.083333333333334</v>
      </c>
      <c r="U11" s="38">
        <v>6</v>
      </c>
      <c r="V11" s="38">
        <v>6</v>
      </c>
      <c r="W11" s="38">
        <v>0</v>
      </c>
      <c r="X11" s="38">
        <v>18</v>
      </c>
      <c r="Y11" s="39">
        <v>13.25</v>
      </c>
      <c r="Z11" s="83"/>
      <c r="AA11" s="39">
        <v>10.5</v>
      </c>
      <c r="AB11" s="83">
        <v>4.5</v>
      </c>
      <c r="AC11" s="83"/>
      <c r="AD11" s="83">
        <v>7.5</v>
      </c>
      <c r="AE11" s="83">
        <v>17</v>
      </c>
      <c r="AF11" s="83">
        <v>17</v>
      </c>
      <c r="AG11" s="83">
        <v>9.0500000000000007</v>
      </c>
      <c r="AH11" s="38">
        <v>2</v>
      </c>
      <c r="AI11" s="38">
        <v>0</v>
      </c>
      <c r="AJ11" s="38">
        <v>0</v>
      </c>
      <c r="AK11" s="38">
        <v>1</v>
      </c>
      <c r="AL11" s="38">
        <v>3</v>
      </c>
      <c r="AM11" s="39">
        <v>13</v>
      </c>
      <c r="AN11" s="83"/>
      <c r="AO11" s="38">
        <v>1</v>
      </c>
      <c r="AP11" s="83"/>
      <c r="AQ11" s="83"/>
      <c r="AR11" s="38">
        <v>0</v>
      </c>
      <c r="AS11" s="39">
        <v>11.5</v>
      </c>
      <c r="AT11" s="83"/>
      <c r="AU11" s="38">
        <v>2</v>
      </c>
      <c r="AV11" s="83">
        <v>10.117647058823529</v>
      </c>
      <c r="AW11" s="84">
        <v>30</v>
      </c>
      <c r="AX11" s="84">
        <v>10.01</v>
      </c>
      <c r="AY11" s="84"/>
      <c r="AZ11" s="137" t="s">
        <v>538</v>
      </c>
      <c r="BA11" s="137" t="s">
        <v>539</v>
      </c>
      <c r="BB11" s="36">
        <v>9.66</v>
      </c>
      <c r="BC11" s="36"/>
      <c r="BD11" s="43" t="s">
        <v>118</v>
      </c>
      <c r="BE11" s="36"/>
      <c r="BF11" s="130"/>
      <c r="BG11" s="130"/>
      <c r="BH11" s="131"/>
      <c r="BI11" s="130">
        <v>10.117647058823529</v>
      </c>
      <c r="BJ11" s="130"/>
      <c r="BK11" s="130">
        <v>0</v>
      </c>
      <c r="BL11" s="130"/>
      <c r="BM11" s="131"/>
      <c r="BN11" s="133"/>
      <c r="BQ11" s="130"/>
      <c r="BU11" s="130"/>
    </row>
    <row r="12" spans="1:73" s="42" customFormat="1" hidden="1" x14ac:dyDescent="0.25">
      <c r="A12" s="84"/>
      <c r="B12" s="43" t="s">
        <v>173</v>
      </c>
      <c r="C12" s="36" t="s">
        <v>77</v>
      </c>
      <c r="D12" s="36" t="s">
        <v>105</v>
      </c>
      <c r="E12" s="84" t="s">
        <v>159</v>
      </c>
      <c r="F12" s="83">
        <v>14</v>
      </c>
      <c r="G12" s="83">
        <v>7.5</v>
      </c>
      <c r="H12" s="83"/>
      <c r="I12" s="83">
        <v>10.75</v>
      </c>
      <c r="J12" s="83"/>
      <c r="K12" s="83"/>
      <c r="L12" s="35"/>
      <c r="M12" s="83"/>
      <c r="N12" s="83">
        <v>0</v>
      </c>
      <c r="O12" s="83">
        <v>12</v>
      </c>
      <c r="P12" s="83">
        <v>8.75</v>
      </c>
      <c r="Q12" s="83"/>
      <c r="R12" s="83"/>
      <c r="S12" s="83">
        <v>10.375</v>
      </c>
      <c r="T12" s="83">
        <v>7.041666666666667</v>
      </c>
      <c r="U12" s="38">
        <v>6</v>
      </c>
      <c r="V12" s="38">
        <v>0</v>
      </c>
      <c r="W12" s="38">
        <v>6</v>
      </c>
      <c r="X12" s="38">
        <v>12</v>
      </c>
      <c r="Y12" s="83">
        <v>11</v>
      </c>
      <c r="Z12" s="83">
        <v>11</v>
      </c>
      <c r="AA12" s="83"/>
      <c r="AB12" s="83"/>
      <c r="AC12" s="83"/>
      <c r="AD12" s="83">
        <v>10</v>
      </c>
      <c r="AE12" s="83">
        <v>11</v>
      </c>
      <c r="AF12" s="83" t="e">
        <v>#N/A</v>
      </c>
      <c r="AG12" s="83">
        <v>10.6</v>
      </c>
      <c r="AH12" s="38">
        <v>2</v>
      </c>
      <c r="AI12" s="38">
        <v>2</v>
      </c>
      <c r="AJ12" s="38">
        <v>4</v>
      </c>
      <c r="AK12" s="38">
        <v>1</v>
      </c>
      <c r="AL12" s="38">
        <v>9</v>
      </c>
      <c r="AM12" s="83">
        <v>18</v>
      </c>
      <c r="AN12" s="83"/>
      <c r="AO12" s="38">
        <v>1</v>
      </c>
      <c r="AP12" s="83"/>
      <c r="AQ12" s="83"/>
      <c r="AR12" s="38">
        <v>0</v>
      </c>
      <c r="AS12" s="83">
        <v>13</v>
      </c>
      <c r="AT12" s="83"/>
      <c r="AU12" s="38">
        <v>2</v>
      </c>
      <c r="AV12" s="83">
        <v>9.4338235294117645</v>
      </c>
      <c r="AW12" s="84">
        <v>24</v>
      </c>
      <c r="AX12" s="84">
        <v>10.208235294117648</v>
      </c>
      <c r="AY12" s="84"/>
      <c r="AZ12" s="137" t="s">
        <v>540</v>
      </c>
      <c r="BA12" s="137" t="s">
        <v>539</v>
      </c>
      <c r="BB12" s="36">
        <v>8.1764705882352935</v>
      </c>
      <c r="BC12" s="36"/>
      <c r="BD12" s="43" t="s">
        <v>77</v>
      </c>
      <c r="BE12" s="36"/>
      <c r="BF12" s="130"/>
      <c r="BG12" s="130"/>
      <c r="BH12" s="131"/>
      <c r="BI12" s="130">
        <v>9.4338235294117645</v>
      </c>
      <c r="BJ12" s="130"/>
      <c r="BK12" s="130">
        <v>0</v>
      </c>
      <c r="BL12" s="130"/>
      <c r="BM12" s="131"/>
      <c r="BN12" s="133"/>
      <c r="BQ12" s="130"/>
      <c r="BU12" s="130"/>
    </row>
    <row r="13" spans="1:73" s="42" customFormat="1" hidden="1" x14ac:dyDescent="0.25">
      <c r="A13" s="84"/>
      <c r="B13" s="62" t="s">
        <v>174</v>
      </c>
      <c r="C13" s="36" t="s">
        <v>175</v>
      </c>
      <c r="D13" s="36" t="s">
        <v>89</v>
      </c>
      <c r="E13" s="84" t="s">
        <v>159</v>
      </c>
      <c r="F13" s="83">
        <v>14</v>
      </c>
      <c r="G13" s="83">
        <v>7</v>
      </c>
      <c r="H13" s="83"/>
      <c r="I13" s="83">
        <v>10.5</v>
      </c>
      <c r="J13" s="83">
        <v>12</v>
      </c>
      <c r="K13" s="83">
        <v>8</v>
      </c>
      <c r="L13" s="35"/>
      <c r="M13" s="83"/>
      <c r="N13" s="83">
        <v>10</v>
      </c>
      <c r="O13" s="83">
        <v>15</v>
      </c>
      <c r="P13" s="83">
        <v>12</v>
      </c>
      <c r="Q13" s="83"/>
      <c r="R13" s="83"/>
      <c r="S13" s="83">
        <v>13.5</v>
      </c>
      <c r="T13" s="83">
        <v>11.333333333333334</v>
      </c>
      <c r="U13" s="38">
        <v>6</v>
      </c>
      <c r="V13" s="38">
        <v>6</v>
      </c>
      <c r="W13" s="38">
        <v>6</v>
      </c>
      <c r="X13" s="38">
        <v>18</v>
      </c>
      <c r="Y13" s="83"/>
      <c r="Z13" s="39">
        <v>10</v>
      </c>
      <c r="AA13" s="83"/>
      <c r="AB13" s="83">
        <v>1.25</v>
      </c>
      <c r="AC13" s="83"/>
      <c r="AD13" s="83">
        <v>0.625</v>
      </c>
      <c r="AE13" s="83">
        <v>17</v>
      </c>
      <c r="AF13" s="83">
        <v>17</v>
      </c>
      <c r="AG13" s="83">
        <v>5.65</v>
      </c>
      <c r="AH13" s="38">
        <v>0</v>
      </c>
      <c r="AI13" s="38">
        <v>2</v>
      </c>
      <c r="AJ13" s="38">
        <v>0</v>
      </c>
      <c r="AK13" s="38">
        <v>1</v>
      </c>
      <c r="AL13" s="38">
        <v>3</v>
      </c>
      <c r="AM13" s="39">
        <v>16</v>
      </c>
      <c r="AN13" s="83"/>
      <c r="AO13" s="38">
        <v>1</v>
      </c>
      <c r="AP13" s="39">
        <v>15</v>
      </c>
      <c r="AQ13" s="83"/>
      <c r="AR13" s="38">
        <v>2</v>
      </c>
      <c r="AS13" s="83"/>
      <c r="AT13" s="83"/>
      <c r="AU13" s="38">
        <v>0</v>
      </c>
      <c r="AV13" s="83">
        <v>10.367647058823529</v>
      </c>
      <c r="AW13" s="84">
        <v>30</v>
      </c>
      <c r="AX13" s="84">
        <v>10.53</v>
      </c>
      <c r="AY13" s="84"/>
      <c r="AZ13" s="137" t="s">
        <v>538</v>
      </c>
      <c r="BA13" s="137" t="s">
        <v>539</v>
      </c>
      <c r="BB13" s="36">
        <v>8.9499999999999993</v>
      </c>
      <c r="BC13" s="36"/>
      <c r="BD13" s="43" t="s">
        <v>175</v>
      </c>
      <c r="BE13" s="36"/>
      <c r="BF13" s="130"/>
      <c r="BG13" s="130"/>
      <c r="BH13" s="131"/>
      <c r="BI13" s="130">
        <v>10.367647058823529</v>
      </c>
      <c r="BJ13" s="130"/>
      <c r="BK13" s="130">
        <v>0</v>
      </c>
      <c r="BL13" s="130"/>
      <c r="BM13" s="131"/>
      <c r="BN13" s="133"/>
      <c r="BQ13" s="130"/>
      <c r="BU13" s="130"/>
    </row>
    <row r="14" spans="1:73" s="42" customFormat="1" hidden="1" x14ac:dyDescent="0.25">
      <c r="A14" s="84"/>
      <c r="B14" s="65" t="s">
        <v>176</v>
      </c>
      <c r="C14" s="36" t="s">
        <v>177</v>
      </c>
      <c r="D14" s="36" t="s">
        <v>76</v>
      </c>
      <c r="E14" s="84" t="s">
        <v>159</v>
      </c>
      <c r="F14" s="83"/>
      <c r="G14" s="83"/>
      <c r="H14" s="39"/>
      <c r="I14" s="39">
        <v>10.375</v>
      </c>
      <c r="J14" s="83"/>
      <c r="K14" s="83"/>
      <c r="L14" s="35"/>
      <c r="M14" s="83"/>
      <c r="N14" s="39">
        <v>11</v>
      </c>
      <c r="O14" s="83">
        <v>13.25</v>
      </c>
      <c r="P14" s="83">
        <v>13.25</v>
      </c>
      <c r="Q14" s="83"/>
      <c r="R14" s="83"/>
      <c r="S14" s="83">
        <v>13.25</v>
      </c>
      <c r="T14" s="83">
        <v>11.541666666666666</v>
      </c>
      <c r="U14" s="38">
        <v>6</v>
      </c>
      <c r="V14" s="38">
        <v>6</v>
      </c>
      <c r="W14" s="38">
        <v>6</v>
      </c>
      <c r="X14" s="38">
        <v>18</v>
      </c>
      <c r="Y14" s="83"/>
      <c r="Z14" s="39">
        <v>12</v>
      </c>
      <c r="AA14" s="83"/>
      <c r="AB14" s="83"/>
      <c r="AC14" s="83"/>
      <c r="AD14" s="39">
        <v>10.38</v>
      </c>
      <c r="AE14" s="83">
        <v>14</v>
      </c>
      <c r="AF14" s="83" t="e">
        <v>#N/A</v>
      </c>
      <c r="AG14" s="83">
        <v>9.3520000000000003</v>
      </c>
      <c r="AH14" s="38">
        <v>0</v>
      </c>
      <c r="AI14" s="38">
        <v>2</v>
      </c>
      <c r="AJ14" s="38">
        <v>4</v>
      </c>
      <c r="AK14" s="38">
        <v>1</v>
      </c>
      <c r="AL14" s="38">
        <v>7</v>
      </c>
      <c r="AM14" s="39">
        <v>19</v>
      </c>
      <c r="AN14" s="83"/>
      <c r="AO14" s="38">
        <v>1</v>
      </c>
      <c r="AP14" s="83"/>
      <c r="AQ14" s="83"/>
      <c r="AR14" s="38">
        <v>0</v>
      </c>
      <c r="AS14" s="39">
        <v>10</v>
      </c>
      <c r="AT14" s="83"/>
      <c r="AU14" s="38">
        <v>2</v>
      </c>
      <c r="AV14" s="83">
        <v>11.154999999999999</v>
      </c>
      <c r="AW14" s="84">
        <v>30</v>
      </c>
      <c r="AX14" s="84">
        <v>7.8011764705882358</v>
      </c>
      <c r="AY14" s="84"/>
      <c r="AZ14" s="137" t="s">
        <v>538</v>
      </c>
      <c r="BA14" s="137" t="s">
        <v>539</v>
      </c>
      <c r="BB14" s="36" t="e">
        <v>#N/A</v>
      </c>
      <c r="BC14" s="36"/>
      <c r="BD14" s="43" t="s">
        <v>177</v>
      </c>
      <c r="BE14" s="36"/>
      <c r="BF14" s="130"/>
      <c r="BG14" s="130"/>
      <c r="BH14" s="131"/>
      <c r="BI14" s="130">
        <v>11.154999999999999</v>
      </c>
      <c r="BJ14" s="130"/>
      <c r="BK14" s="130">
        <v>0</v>
      </c>
      <c r="BL14" s="130"/>
      <c r="BM14" s="131"/>
      <c r="BN14" s="133"/>
      <c r="BQ14" s="130"/>
      <c r="BU14" s="130"/>
    </row>
    <row r="15" spans="1:73" s="42" customFormat="1" hidden="1" x14ac:dyDescent="0.25">
      <c r="A15" s="84"/>
      <c r="B15" s="66" t="s">
        <v>178</v>
      </c>
      <c r="C15" s="36" t="s">
        <v>179</v>
      </c>
      <c r="D15" s="36" t="s">
        <v>71</v>
      </c>
      <c r="E15" s="84" t="s">
        <v>159</v>
      </c>
      <c r="F15" s="67"/>
      <c r="G15" s="83">
        <v>0</v>
      </c>
      <c r="H15" s="39"/>
      <c r="I15" s="39"/>
      <c r="J15" s="39">
        <v>12.75</v>
      </c>
      <c r="K15" s="39">
        <v>12.75</v>
      </c>
      <c r="L15" s="35"/>
      <c r="M15" s="39">
        <v>12.75</v>
      </c>
      <c r="N15" s="39">
        <v>12.75</v>
      </c>
      <c r="O15" s="83"/>
      <c r="P15" s="83">
        <v>0</v>
      </c>
      <c r="Q15" s="83">
        <v>11</v>
      </c>
      <c r="R15" s="83"/>
      <c r="S15" s="83">
        <v>11</v>
      </c>
      <c r="T15" s="83">
        <v>7.916666666666667</v>
      </c>
      <c r="U15" s="38">
        <v>0</v>
      </c>
      <c r="V15" s="38">
        <v>6</v>
      </c>
      <c r="W15" s="38">
        <v>6</v>
      </c>
      <c r="X15" s="38">
        <v>12</v>
      </c>
      <c r="Y15" s="39">
        <v>11.75</v>
      </c>
      <c r="Z15" s="39">
        <v>15</v>
      </c>
      <c r="AA15" s="39"/>
      <c r="AB15" s="39"/>
      <c r="AC15" s="39"/>
      <c r="AD15" s="39">
        <v>12.25</v>
      </c>
      <c r="AE15" s="39">
        <v>16</v>
      </c>
      <c r="AF15" s="83" t="e">
        <v>#N/A</v>
      </c>
      <c r="AG15" s="39">
        <v>13.45</v>
      </c>
      <c r="AH15" s="38">
        <v>2</v>
      </c>
      <c r="AI15" s="38">
        <v>2</v>
      </c>
      <c r="AJ15" s="38">
        <v>4</v>
      </c>
      <c r="AK15" s="38">
        <v>1</v>
      </c>
      <c r="AL15" s="38">
        <v>9</v>
      </c>
      <c r="AM15" s="39">
        <v>10</v>
      </c>
      <c r="AN15" s="83"/>
      <c r="AO15" s="38">
        <v>1</v>
      </c>
      <c r="AP15" s="83"/>
      <c r="AQ15" s="83"/>
      <c r="AR15" s="38">
        <v>0</v>
      </c>
      <c r="AS15" s="83">
        <v>10</v>
      </c>
      <c r="AT15" s="83"/>
      <c r="AU15" s="38">
        <v>2</v>
      </c>
      <c r="AV15" s="83">
        <v>9.9117647058823533</v>
      </c>
      <c r="AW15" s="84">
        <v>24</v>
      </c>
      <c r="AX15" s="84">
        <v>11.308823529411764</v>
      </c>
      <c r="AY15" s="84"/>
      <c r="AZ15" s="137" t="s">
        <v>540</v>
      </c>
      <c r="BA15" s="137" t="s">
        <v>541</v>
      </c>
      <c r="BB15" s="36">
        <v>9.007352941176471</v>
      </c>
      <c r="BC15" s="36"/>
      <c r="BD15" s="43" t="s">
        <v>1066</v>
      </c>
      <c r="BE15" s="36"/>
      <c r="BF15" s="130"/>
      <c r="BG15" s="130"/>
      <c r="BH15" s="131"/>
      <c r="BI15" s="130">
        <v>9.9117647058823533</v>
      </c>
      <c r="BJ15" s="130"/>
      <c r="BK15" s="130">
        <v>0</v>
      </c>
      <c r="BL15" s="130"/>
      <c r="BM15" s="131"/>
      <c r="BN15" s="133"/>
      <c r="BQ15" s="130"/>
      <c r="BU15" s="130"/>
    </row>
    <row r="16" spans="1:73" s="42" customFormat="1" hidden="1" x14ac:dyDescent="0.25">
      <c r="A16" s="84"/>
      <c r="B16" s="68" t="s">
        <v>180</v>
      </c>
      <c r="C16" s="36" t="s">
        <v>181</v>
      </c>
      <c r="D16" s="36" t="s">
        <v>97</v>
      </c>
      <c r="E16" s="84" t="s">
        <v>159</v>
      </c>
      <c r="F16" s="39">
        <v>10</v>
      </c>
      <c r="G16" s="39">
        <v>10</v>
      </c>
      <c r="H16" s="39">
        <v>10</v>
      </c>
      <c r="I16" s="83">
        <v>10</v>
      </c>
      <c r="J16" s="39">
        <v>10</v>
      </c>
      <c r="K16" s="39">
        <v>10</v>
      </c>
      <c r="L16" s="35"/>
      <c r="M16" s="39">
        <v>10</v>
      </c>
      <c r="N16" s="39">
        <v>10</v>
      </c>
      <c r="O16" s="83"/>
      <c r="P16" s="83">
        <v>0</v>
      </c>
      <c r="Q16" s="83"/>
      <c r="R16" s="83"/>
      <c r="S16" s="83">
        <v>0</v>
      </c>
      <c r="T16" s="83">
        <v>6.666666666666667</v>
      </c>
      <c r="U16" s="38">
        <v>6</v>
      </c>
      <c r="V16" s="38">
        <v>6</v>
      </c>
      <c r="W16" s="38">
        <v>0</v>
      </c>
      <c r="X16" s="38">
        <v>12</v>
      </c>
      <c r="Y16" s="39">
        <v>12.06</v>
      </c>
      <c r="Z16" s="39">
        <v>11</v>
      </c>
      <c r="AA16" s="39"/>
      <c r="AB16" s="39"/>
      <c r="AC16" s="39"/>
      <c r="AD16" s="39">
        <v>10</v>
      </c>
      <c r="AE16" s="39">
        <v>19</v>
      </c>
      <c r="AF16" s="83" t="e">
        <v>#N/A</v>
      </c>
      <c r="AG16" s="39">
        <v>12.412000000000001</v>
      </c>
      <c r="AH16" s="38">
        <v>2</v>
      </c>
      <c r="AI16" s="38">
        <v>2</v>
      </c>
      <c r="AJ16" s="38">
        <v>4</v>
      </c>
      <c r="AK16" s="38">
        <v>1</v>
      </c>
      <c r="AL16" s="38">
        <v>9</v>
      </c>
      <c r="AM16" s="39">
        <v>13</v>
      </c>
      <c r="AN16" s="83"/>
      <c r="AO16" s="38">
        <v>1</v>
      </c>
      <c r="AP16" s="39">
        <v>11</v>
      </c>
      <c r="AQ16" s="83"/>
      <c r="AR16" s="38">
        <v>2</v>
      </c>
      <c r="AS16" s="83"/>
      <c r="AT16" s="83"/>
      <c r="AU16" s="38">
        <v>0</v>
      </c>
      <c r="AV16" s="83">
        <v>9.2388235294117642</v>
      </c>
      <c r="AW16" s="84">
        <v>24</v>
      </c>
      <c r="AX16" s="84">
        <v>8.0882352941176467</v>
      </c>
      <c r="AY16" s="84"/>
      <c r="AZ16" s="137" t="s">
        <v>540</v>
      </c>
      <c r="BA16" s="137" t="s">
        <v>539</v>
      </c>
      <c r="BB16" s="36">
        <v>9.2382352941176471</v>
      </c>
      <c r="BC16" s="36"/>
      <c r="BD16" s="43" t="s">
        <v>181</v>
      </c>
      <c r="BE16" s="36"/>
      <c r="BF16" s="130"/>
      <c r="BG16" s="130"/>
      <c r="BH16" s="131"/>
      <c r="BI16" s="130">
        <v>9.2388235294117642</v>
      </c>
      <c r="BJ16" s="130"/>
      <c r="BK16" s="130">
        <v>0</v>
      </c>
      <c r="BL16" s="130"/>
      <c r="BM16" s="131"/>
      <c r="BN16" s="133"/>
      <c r="BQ16" s="130"/>
      <c r="BU16" s="130"/>
    </row>
    <row r="17" spans="1:73" s="42" customFormat="1" hidden="1" x14ac:dyDescent="0.25">
      <c r="A17" s="84"/>
      <c r="B17" s="66" t="s">
        <v>182</v>
      </c>
      <c r="C17" s="36" t="s">
        <v>183</v>
      </c>
      <c r="D17" s="36" t="s">
        <v>94</v>
      </c>
      <c r="E17" s="84" t="s">
        <v>159</v>
      </c>
      <c r="F17" s="83">
        <v>17.5</v>
      </c>
      <c r="G17" s="83">
        <v>15.5</v>
      </c>
      <c r="H17" s="83"/>
      <c r="I17" s="83">
        <v>16.5</v>
      </c>
      <c r="J17" s="83">
        <v>12</v>
      </c>
      <c r="K17" s="83">
        <v>8</v>
      </c>
      <c r="L17" s="35"/>
      <c r="M17" s="83"/>
      <c r="N17" s="83">
        <v>10</v>
      </c>
      <c r="O17" s="83"/>
      <c r="P17" s="83">
        <v>0.25</v>
      </c>
      <c r="Q17" s="83"/>
      <c r="R17" s="83"/>
      <c r="S17" s="83">
        <v>0.25</v>
      </c>
      <c r="T17" s="83">
        <v>8.9166666666666661</v>
      </c>
      <c r="U17" s="38">
        <v>6</v>
      </c>
      <c r="V17" s="38">
        <v>6</v>
      </c>
      <c r="W17" s="38">
        <v>0</v>
      </c>
      <c r="X17" s="38">
        <v>12</v>
      </c>
      <c r="Y17" s="83"/>
      <c r="Z17" s="39">
        <v>13.5</v>
      </c>
      <c r="AA17" s="39"/>
      <c r="AB17" s="39"/>
      <c r="AC17" s="39"/>
      <c r="AD17" s="39">
        <v>10</v>
      </c>
      <c r="AE17" s="39">
        <v>11</v>
      </c>
      <c r="AF17" s="83" t="e">
        <v>#N/A</v>
      </c>
      <c r="AG17" s="83">
        <v>8.9</v>
      </c>
      <c r="AH17" s="38">
        <v>0</v>
      </c>
      <c r="AI17" s="38">
        <v>2</v>
      </c>
      <c r="AJ17" s="38">
        <v>4</v>
      </c>
      <c r="AK17" s="38">
        <v>1</v>
      </c>
      <c r="AL17" s="38">
        <v>7</v>
      </c>
      <c r="AM17" s="83">
        <v>13</v>
      </c>
      <c r="AN17" s="83"/>
      <c r="AO17" s="38">
        <v>1</v>
      </c>
      <c r="AP17" s="83"/>
      <c r="AQ17" s="83"/>
      <c r="AR17" s="38">
        <v>0</v>
      </c>
      <c r="AS17" s="83">
        <v>10</v>
      </c>
      <c r="AT17" s="83"/>
      <c r="AU17" s="38">
        <v>2</v>
      </c>
      <c r="AV17" s="83">
        <v>9.2794117647058822</v>
      </c>
      <c r="AW17" s="84">
        <v>22</v>
      </c>
      <c r="AX17" s="84">
        <v>10.338235294117647</v>
      </c>
      <c r="AY17" s="84"/>
      <c r="AZ17" s="137" t="s">
        <v>540</v>
      </c>
      <c r="BA17" s="137" t="s">
        <v>539</v>
      </c>
      <c r="BB17" s="36">
        <v>4.5588235294117645</v>
      </c>
      <c r="BC17" s="36"/>
      <c r="BD17" s="43" t="s">
        <v>183</v>
      </c>
      <c r="BE17" s="36"/>
      <c r="BF17" s="130"/>
      <c r="BG17" s="130"/>
      <c r="BH17" s="131"/>
      <c r="BI17" s="130">
        <v>9.2794117647058822</v>
      </c>
      <c r="BJ17" s="130"/>
      <c r="BK17" s="130">
        <v>0</v>
      </c>
      <c r="BL17" s="130"/>
      <c r="BM17" s="131"/>
      <c r="BN17" s="133"/>
      <c r="BQ17" s="130"/>
      <c r="BU17" s="130"/>
    </row>
    <row r="18" spans="1:73" s="42" customFormat="1" hidden="1" x14ac:dyDescent="0.25">
      <c r="A18" s="84"/>
      <c r="B18" s="43" t="s">
        <v>184</v>
      </c>
      <c r="C18" s="36" t="s">
        <v>185</v>
      </c>
      <c r="D18" s="36" t="s">
        <v>87</v>
      </c>
      <c r="E18" s="84" t="s">
        <v>159</v>
      </c>
      <c r="F18" s="83">
        <v>16.5</v>
      </c>
      <c r="G18" s="83">
        <v>6</v>
      </c>
      <c r="H18" s="83"/>
      <c r="I18" s="83">
        <v>11.25</v>
      </c>
      <c r="J18" s="83">
        <v>15</v>
      </c>
      <c r="K18" s="83">
        <v>6</v>
      </c>
      <c r="L18" s="35"/>
      <c r="M18" s="83"/>
      <c r="N18" s="83">
        <v>10.5</v>
      </c>
      <c r="O18" s="83"/>
      <c r="P18" s="83">
        <v>2.25</v>
      </c>
      <c r="Q18" s="83"/>
      <c r="R18" s="83"/>
      <c r="S18" s="83">
        <v>2.25</v>
      </c>
      <c r="T18" s="83">
        <v>8</v>
      </c>
      <c r="U18" s="38">
        <v>6</v>
      </c>
      <c r="V18" s="38">
        <v>6</v>
      </c>
      <c r="W18" s="38">
        <v>0</v>
      </c>
      <c r="X18" s="38">
        <v>12</v>
      </c>
      <c r="Y18" s="39">
        <v>10</v>
      </c>
      <c r="Z18" s="39">
        <v>10</v>
      </c>
      <c r="AA18" s="83"/>
      <c r="AB18" s="83"/>
      <c r="AC18" s="83"/>
      <c r="AD18" s="83">
        <v>0</v>
      </c>
      <c r="AE18" s="83">
        <v>11</v>
      </c>
      <c r="AF18" s="83">
        <v>11</v>
      </c>
      <c r="AG18" s="83">
        <v>6.2</v>
      </c>
      <c r="AH18" s="38">
        <v>2</v>
      </c>
      <c r="AI18" s="38">
        <v>2</v>
      </c>
      <c r="AJ18" s="38">
        <v>0</v>
      </c>
      <c r="AK18" s="38">
        <v>1</v>
      </c>
      <c r="AL18" s="38">
        <v>5</v>
      </c>
      <c r="AM18" s="39">
        <v>11</v>
      </c>
      <c r="AN18" s="83"/>
      <c r="AO18" s="38">
        <v>1</v>
      </c>
      <c r="AP18" s="83"/>
      <c r="AQ18" s="83"/>
      <c r="AR18" s="38">
        <v>0</v>
      </c>
      <c r="AS18" s="39">
        <v>15</v>
      </c>
      <c r="AT18" s="83"/>
      <c r="AU18" s="38">
        <v>2</v>
      </c>
      <c r="AV18" s="83">
        <v>8.4705882352941178</v>
      </c>
      <c r="AW18" s="84">
        <v>20</v>
      </c>
      <c r="AX18" s="84">
        <v>10.69</v>
      </c>
      <c r="AY18" s="84"/>
      <c r="AZ18" s="137" t="s">
        <v>540</v>
      </c>
      <c r="BA18" s="137" t="s">
        <v>539</v>
      </c>
      <c r="BB18" s="36">
        <v>8.4</v>
      </c>
      <c r="BC18" s="36"/>
      <c r="BD18" s="43" t="s">
        <v>185</v>
      </c>
      <c r="BE18" s="36"/>
      <c r="BF18" s="130"/>
      <c r="BG18" s="130"/>
      <c r="BH18" s="131"/>
      <c r="BI18" s="130">
        <v>8.4705882352941178</v>
      </c>
      <c r="BJ18" s="130"/>
      <c r="BK18" s="130">
        <v>0</v>
      </c>
      <c r="BL18" s="130"/>
      <c r="BM18" s="131"/>
      <c r="BN18" s="133"/>
      <c r="BQ18" s="130"/>
      <c r="BU18" s="130"/>
    </row>
    <row r="19" spans="1:73" s="42" customFormat="1" hidden="1" x14ac:dyDescent="0.25">
      <c r="A19" s="84"/>
      <c r="B19" s="66" t="s">
        <v>186</v>
      </c>
      <c r="C19" s="36" t="s">
        <v>133</v>
      </c>
      <c r="D19" s="36" t="s">
        <v>73</v>
      </c>
      <c r="E19" s="84" t="s">
        <v>159</v>
      </c>
      <c r="F19" s="83"/>
      <c r="G19" s="83">
        <v>5.5</v>
      </c>
      <c r="H19" s="39"/>
      <c r="I19" s="83">
        <v>2.75</v>
      </c>
      <c r="J19" s="83"/>
      <c r="K19" s="83">
        <v>8.5</v>
      </c>
      <c r="L19" s="35"/>
      <c r="M19" s="83"/>
      <c r="N19" s="83">
        <v>4.25</v>
      </c>
      <c r="O19" s="83"/>
      <c r="P19" s="83">
        <v>2.5</v>
      </c>
      <c r="Q19" s="83"/>
      <c r="R19" s="83"/>
      <c r="S19" s="83">
        <v>2.5</v>
      </c>
      <c r="T19" s="83">
        <v>3.1666666666666665</v>
      </c>
      <c r="U19" s="38">
        <v>0</v>
      </c>
      <c r="V19" s="38">
        <v>0</v>
      </c>
      <c r="W19" s="38">
        <v>0</v>
      </c>
      <c r="X19" s="38">
        <v>0</v>
      </c>
      <c r="Y19" s="39">
        <v>10.75</v>
      </c>
      <c r="Z19" s="39">
        <v>13</v>
      </c>
      <c r="AA19" s="83"/>
      <c r="AB19" s="83"/>
      <c r="AC19" s="83"/>
      <c r="AD19" s="39">
        <v>11.125</v>
      </c>
      <c r="AE19" s="83"/>
      <c r="AF19" s="83" t="e">
        <v>#N/A</v>
      </c>
      <c r="AG19" s="83">
        <v>9.1999999999999993</v>
      </c>
      <c r="AH19" s="38">
        <v>2</v>
      </c>
      <c r="AI19" s="38">
        <v>2</v>
      </c>
      <c r="AJ19" s="38">
        <v>4</v>
      </c>
      <c r="AK19" s="38">
        <v>0</v>
      </c>
      <c r="AL19" s="38">
        <v>8</v>
      </c>
      <c r="AM19" s="83"/>
      <c r="AN19" s="83"/>
      <c r="AO19" s="38">
        <v>0</v>
      </c>
      <c r="AP19" s="39">
        <v>12.5</v>
      </c>
      <c r="AQ19" s="83"/>
      <c r="AR19" s="38">
        <v>2</v>
      </c>
      <c r="AS19" s="83"/>
      <c r="AT19" s="83"/>
      <c r="AU19" s="38">
        <v>0</v>
      </c>
      <c r="AV19" s="83">
        <v>5.8529411764705879</v>
      </c>
      <c r="AW19" s="84">
        <v>10</v>
      </c>
      <c r="AX19" s="84">
        <v>4.8758823529411774</v>
      </c>
      <c r="AY19" s="84"/>
      <c r="AZ19" s="137" t="s">
        <v>540</v>
      </c>
      <c r="BA19" s="137" t="s">
        <v>539</v>
      </c>
      <c r="BB19" s="36">
        <v>2.8235294117647061</v>
      </c>
      <c r="BC19" s="36"/>
      <c r="BD19" s="43" t="s">
        <v>133</v>
      </c>
      <c r="BE19" s="36"/>
      <c r="BF19" s="130"/>
      <c r="BG19" s="130"/>
      <c r="BH19" s="131"/>
      <c r="BI19" s="130">
        <v>5.8529411764705879</v>
      </c>
      <c r="BJ19" s="130" t="s">
        <v>542</v>
      </c>
      <c r="BK19" s="130">
        <v>0</v>
      </c>
      <c r="BL19" s="130"/>
      <c r="BM19" s="131"/>
      <c r="BN19" s="133"/>
      <c r="BQ19" s="130"/>
      <c r="BU19" s="130"/>
    </row>
    <row r="20" spans="1:73" s="42" customFormat="1" hidden="1" x14ac:dyDescent="0.25">
      <c r="A20" s="84"/>
      <c r="B20" s="65" t="s">
        <v>187</v>
      </c>
      <c r="C20" s="36" t="s">
        <v>188</v>
      </c>
      <c r="D20" s="36" t="s">
        <v>109</v>
      </c>
      <c r="E20" s="84" t="s">
        <v>159</v>
      </c>
      <c r="F20" s="39">
        <v>10.5</v>
      </c>
      <c r="G20" s="39">
        <v>10.5</v>
      </c>
      <c r="H20" s="39">
        <v>10.5</v>
      </c>
      <c r="I20" s="83">
        <v>10.5</v>
      </c>
      <c r="J20" s="39">
        <v>12</v>
      </c>
      <c r="K20" s="39">
        <v>12</v>
      </c>
      <c r="L20" s="35"/>
      <c r="M20" s="39">
        <v>12</v>
      </c>
      <c r="N20" s="39">
        <v>12</v>
      </c>
      <c r="O20" s="39">
        <v>11</v>
      </c>
      <c r="P20" s="83">
        <v>2.75</v>
      </c>
      <c r="Q20" s="83"/>
      <c r="R20" s="83"/>
      <c r="S20" s="83">
        <v>6.875</v>
      </c>
      <c r="T20" s="83">
        <v>9.7916666666666661</v>
      </c>
      <c r="U20" s="38">
        <v>6</v>
      </c>
      <c r="V20" s="38">
        <v>6</v>
      </c>
      <c r="W20" s="38">
        <v>0</v>
      </c>
      <c r="X20" s="38">
        <v>12</v>
      </c>
      <c r="Y20" s="39">
        <v>11.65</v>
      </c>
      <c r="Z20" s="39">
        <v>14.5</v>
      </c>
      <c r="AA20" s="39"/>
      <c r="AB20" s="39"/>
      <c r="AC20" s="39"/>
      <c r="AD20" s="39">
        <v>10.130000000000001</v>
      </c>
      <c r="AE20" s="83">
        <v>13</v>
      </c>
      <c r="AF20" s="83"/>
      <c r="AG20" s="39">
        <v>11.882</v>
      </c>
      <c r="AH20" s="38">
        <v>2</v>
      </c>
      <c r="AI20" s="38">
        <v>2</v>
      </c>
      <c r="AJ20" s="38">
        <v>4</v>
      </c>
      <c r="AK20" s="38">
        <v>1</v>
      </c>
      <c r="AL20" s="38">
        <v>9</v>
      </c>
      <c r="AM20" s="83">
        <v>12</v>
      </c>
      <c r="AN20" s="83"/>
      <c r="AO20" s="38">
        <v>1</v>
      </c>
      <c r="AP20" s="39">
        <v>10</v>
      </c>
      <c r="AQ20" s="83"/>
      <c r="AR20" s="38">
        <v>2</v>
      </c>
      <c r="AS20" s="83"/>
      <c r="AT20" s="83"/>
      <c r="AU20" s="38">
        <v>0</v>
      </c>
      <c r="AV20" s="83">
        <v>10.560882352941176</v>
      </c>
      <c r="AW20" s="84">
        <v>30</v>
      </c>
      <c r="AX20" s="84">
        <v>4.3158823529411769</v>
      </c>
      <c r="AY20" s="84"/>
      <c r="AZ20" s="137" t="s">
        <v>538</v>
      </c>
      <c r="BA20" s="137" t="s">
        <v>539</v>
      </c>
      <c r="BB20" s="36" t="e">
        <v>#N/A</v>
      </c>
      <c r="BC20" s="36"/>
      <c r="BD20" s="43" t="s">
        <v>188</v>
      </c>
      <c r="BE20" s="36"/>
      <c r="BF20" s="130"/>
      <c r="BG20" s="130"/>
      <c r="BH20" s="131"/>
      <c r="BI20" s="130">
        <v>10.560882352941176</v>
      </c>
      <c r="BJ20" s="130"/>
      <c r="BK20" s="130">
        <v>0</v>
      </c>
      <c r="BL20" s="130"/>
      <c r="BM20" s="131"/>
      <c r="BN20" s="133"/>
      <c r="BQ20" s="130"/>
      <c r="BU20" s="130"/>
    </row>
    <row r="21" spans="1:73" s="42" customFormat="1" hidden="1" x14ac:dyDescent="0.25">
      <c r="A21" s="84"/>
      <c r="B21" s="65" t="s">
        <v>189</v>
      </c>
      <c r="C21" s="36" t="s">
        <v>190</v>
      </c>
      <c r="D21" s="36" t="s">
        <v>191</v>
      </c>
      <c r="E21" s="84" t="s">
        <v>159</v>
      </c>
      <c r="F21" s="83"/>
      <c r="G21" s="83">
        <v>8.5</v>
      </c>
      <c r="H21" s="39"/>
      <c r="I21" s="83">
        <v>4.25</v>
      </c>
      <c r="J21" s="83">
        <v>12</v>
      </c>
      <c r="K21" s="83">
        <v>8</v>
      </c>
      <c r="L21" s="35"/>
      <c r="M21" s="83"/>
      <c r="N21" s="83">
        <v>10</v>
      </c>
      <c r="O21" s="83">
        <v>15</v>
      </c>
      <c r="P21" s="83">
        <v>13.5</v>
      </c>
      <c r="Q21" s="83"/>
      <c r="R21" s="83"/>
      <c r="S21" s="83">
        <v>14.25</v>
      </c>
      <c r="T21" s="83">
        <v>9.5</v>
      </c>
      <c r="U21" s="38">
        <v>0</v>
      </c>
      <c r="V21" s="38">
        <v>6</v>
      </c>
      <c r="W21" s="38">
        <v>6</v>
      </c>
      <c r="X21" s="38">
        <v>12</v>
      </c>
      <c r="Y21" s="83">
        <v>14.35</v>
      </c>
      <c r="Z21" s="83">
        <v>13.1</v>
      </c>
      <c r="AA21" s="83"/>
      <c r="AB21" s="83"/>
      <c r="AC21" s="83"/>
      <c r="AD21" s="83">
        <v>7.63</v>
      </c>
      <c r="AE21" s="83">
        <v>20</v>
      </c>
      <c r="AF21" s="83" t="e">
        <v>#N/A</v>
      </c>
      <c r="AG21" s="83">
        <v>12.542</v>
      </c>
      <c r="AH21" s="38">
        <v>2</v>
      </c>
      <c r="AI21" s="38">
        <v>2</v>
      </c>
      <c r="AJ21" s="38">
        <v>0</v>
      </c>
      <c r="AK21" s="38">
        <v>1</v>
      </c>
      <c r="AL21" s="38">
        <v>9</v>
      </c>
      <c r="AM21" s="83">
        <v>13.5</v>
      </c>
      <c r="AN21" s="83"/>
      <c r="AO21" s="38">
        <v>1</v>
      </c>
      <c r="AP21" s="83"/>
      <c r="AQ21" s="83"/>
      <c r="AR21" s="38">
        <v>0</v>
      </c>
      <c r="AS21" s="83">
        <v>11</v>
      </c>
      <c r="AT21" s="83"/>
      <c r="AU21" s="38">
        <v>2</v>
      </c>
      <c r="AV21" s="83">
        <v>10.806470588235294</v>
      </c>
      <c r="AW21" s="84">
        <v>30</v>
      </c>
      <c r="AX21" s="84">
        <v>10.250588235294119</v>
      </c>
      <c r="AY21" s="84"/>
      <c r="AZ21" s="137" t="s">
        <v>538</v>
      </c>
      <c r="BA21" s="137" t="s">
        <v>539</v>
      </c>
      <c r="BB21" s="36" t="e">
        <v>#N/A</v>
      </c>
      <c r="BC21" s="36"/>
      <c r="BD21" s="43" t="s">
        <v>190</v>
      </c>
      <c r="BE21" s="36"/>
      <c r="BF21" s="130"/>
      <c r="BG21" s="130"/>
      <c r="BH21" s="131"/>
      <c r="BI21" s="130">
        <v>10.806470588235294</v>
      </c>
      <c r="BJ21" s="130"/>
      <c r="BK21" s="130">
        <v>0</v>
      </c>
      <c r="BL21" s="130"/>
      <c r="BM21" s="131"/>
      <c r="BN21" s="133"/>
      <c r="BQ21" s="130"/>
      <c r="BU21" s="130"/>
    </row>
    <row r="22" spans="1:73" s="42" customFormat="1" hidden="1" x14ac:dyDescent="0.25">
      <c r="A22" s="84"/>
      <c r="B22" s="69" t="s">
        <v>192</v>
      </c>
      <c r="C22" s="37" t="s">
        <v>193</v>
      </c>
      <c r="D22" s="36" t="s">
        <v>194</v>
      </c>
      <c r="E22" s="84" t="s">
        <v>159</v>
      </c>
      <c r="F22" s="83">
        <v>16</v>
      </c>
      <c r="G22" s="83">
        <v>6</v>
      </c>
      <c r="H22" s="83"/>
      <c r="I22" s="83">
        <v>11</v>
      </c>
      <c r="J22" s="39">
        <v>11.63</v>
      </c>
      <c r="K22" s="39">
        <v>11.63</v>
      </c>
      <c r="L22" s="35"/>
      <c r="M22" s="39">
        <v>11.63</v>
      </c>
      <c r="N22" s="39">
        <v>11.63</v>
      </c>
      <c r="O22" s="83">
        <v>15</v>
      </c>
      <c r="P22" s="83">
        <v>1</v>
      </c>
      <c r="Q22" s="83"/>
      <c r="R22" s="83"/>
      <c r="S22" s="83">
        <v>8</v>
      </c>
      <c r="T22" s="83">
        <v>10.210000000000001</v>
      </c>
      <c r="U22" s="38">
        <v>6</v>
      </c>
      <c r="V22" s="38">
        <v>6</v>
      </c>
      <c r="W22" s="38">
        <v>0</v>
      </c>
      <c r="X22" s="38">
        <v>18</v>
      </c>
      <c r="Y22" s="39">
        <v>11.25</v>
      </c>
      <c r="Z22" s="39">
        <v>10</v>
      </c>
      <c r="AA22" s="39"/>
      <c r="AB22" s="39"/>
      <c r="AC22" s="39"/>
      <c r="AD22" s="39">
        <v>8.8800000000000008</v>
      </c>
      <c r="AE22" s="39">
        <v>11</v>
      </c>
      <c r="AF22" s="83">
        <v>11</v>
      </c>
      <c r="AG22" s="39">
        <v>10.002000000000001</v>
      </c>
      <c r="AH22" s="38">
        <v>2</v>
      </c>
      <c r="AI22" s="38">
        <v>2</v>
      </c>
      <c r="AJ22" s="38">
        <v>0</v>
      </c>
      <c r="AK22" s="38">
        <v>1</v>
      </c>
      <c r="AL22" s="38">
        <v>9</v>
      </c>
      <c r="AM22" s="39">
        <v>19</v>
      </c>
      <c r="AN22" s="83"/>
      <c r="AO22" s="38">
        <v>1</v>
      </c>
      <c r="AP22" s="83"/>
      <c r="AQ22" s="83"/>
      <c r="AR22" s="38">
        <v>0</v>
      </c>
      <c r="AS22" s="39">
        <v>10</v>
      </c>
      <c r="AT22" s="83"/>
      <c r="AU22" s="38">
        <v>2</v>
      </c>
      <c r="AV22" s="83">
        <v>10.641176470588237</v>
      </c>
      <c r="AW22" s="84">
        <v>30</v>
      </c>
      <c r="AX22" s="84">
        <v>7.3</v>
      </c>
      <c r="AY22" s="84"/>
      <c r="AZ22" s="137" t="s">
        <v>538</v>
      </c>
      <c r="BA22" s="137" t="s">
        <v>539</v>
      </c>
      <c r="BB22" s="36">
        <v>9.51</v>
      </c>
      <c r="BC22" s="36"/>
      <c r="BD22" s="43" t="s">
        <v>1067</v>
      </c>
      <c r="BE22" s="36"/>
      <c r="BF22" s="130"/>
      <c r="BG22" s="130"/>
      <c r="BH22" s="131"/>
      <c r="BI22" s="130">
        <v>10.641176470588237</v>
      </c>
      <c r="BJ22" s="130"/>
      <c r="BK22" s="130">
        <v>0</v>
      </c>
      <c r="BL22" s="130"/>
      <c r="BM22" s="131"/>
      <c r="BN22" s="133"/>
      <c r="BQ22" s="130"/>
      <c r="BU22" s="130"/>
    </row>
    <row r="23" spans="1:73" s="42" customFormat="1" hidden="1" x14ac:dyDescent="0.25">
      <c r="A23" s="84"/>
      <c r="B23" s="62" t="s">
        <v>195</v>
      </c>
      <c r="C23" s="36" t="s">
        <v>196</v>
      </c>
      <c r="D23" s="36" t="s">
        <v>197</v>
      </c>
      <c r="E23" s="84" t="s">
        <v>159</v>
      </c>
      <c r="F23" s="39">
        <v>10.130000000000001</v>
      </c>
      <c r="G23" s="39">
        <v>10.130000000000001</v>
      </c>
      <c r="H23" s="39">
        <v>10.130000000000001</v>
      </c>
      <c r="I23" s="83">
        <v>10.130000000000001</v>
      </c>
      <c r="J23" s="83">
        <v>14</v>
      </c>
      <c r="K23" s="83">
        <v>6</v>
      </c>
      <c r="L23" s="35"/>
      <c r="M23" s="83"/>
      <c r="N23" s="83">
        <v>10</v>
      </c>
      <c r="O23" s="83">
        <v>14</v>
      </c>
      <c r="P23" s="83">
        <v>1.5</v>
      </c>
      <c r="Q23" s="83"/>
      <c r="R23" s="83"/>
      <c r="S23" s="83">
        <v>7.75</v>
      </c>
      <c r="T23" s="83">
        <v>9.2933333333333348</v>
      </c>
      <c r="U23" s="38">
        <v>6</v>
      </c>
      <c r="V23" s="38">
        <v>6</v>
      </c>
      <c r="W23" s="38">
        <v>0</v>
      </c>
      <c r="X23" s="38">
        <v>12</v>
      </c>
      <c r="Y23" s="39">
        <v>13.45</v>
      </c>
      <c r="Z23" s="39">
        <v>11.5</v>
      </c>
      <c r="AA23" s="39"/>
      <c r="AB23" s="39"/>
      <c r="AC23" s="39"/>
      <c r="AD23" s="39">
        <v>6</v>
      </c>
      <c r="AE23" s="39">
        <v>15</v>
      </c>
      <c r="AF23" s="83">
        <v>15</v>
      </c>
      <c r="AG23" s="39">
        <v>10.39</v>
      </c>
      <c r="AH23" s="38">
        <v>2</v>
      </c>
      <c r="AI23" s="38">
        <v>2</v>
      </c>
      <c r="AJ23" s="38">
        <v>0</v>
      </c>
      <c r="AK23" s="38">
        <v>1</v>
      </c>
      <c r="AL23" s="38">
        <v>9</v>
      </c>
      <c r="AM23" s="39">
        <v>17</v>
      </c>
      <c r="AN23" s="83"/>
      <c r="AO23" s="38">
        <v>1</v>
      </c>
      <c r="AP23" s="83"/>
      <c r="AQ23" s="83"/>
      <c r="AR23" s="38">
        <v>0</v>
      </c>
      <c r="AS23" s="39">
        <v>11.25</v>
      </c>
      <c r="AT23" s="83"/>
      <c r="AU23" s="38">
        <v>2</v>
      </c>
      <c r="AV23" s="83">
        <v>10.299411764705884</v>
      </c>
      <c r="AW23" s="84">
        <v>30</v>
      </c>
      <c r="AX23" s="84">
        <v>9.2911764705882351</v>
      </c>
      <c r="AY23" s="84"/>
      <c r="AZ23" s="137" t="s">
        <v>538</v>
      </c>
      <c r="BA23" s="137" t="s">
        <v>539</v>
      </c>
      <c r="BB23" s="36">
        <v>9.31</v>
      </c>
      <c r="BC23" s="36"/>
      <c r="BD23" s="43" t="s">
        <v>196</v>
      </c>
      <c r="BE23" s="36"/>
      <c r="BF23" s="130"/>
      <c r="BG23" s="130"/>
      <c r="BH23" s="131"/>
      <c r="BI23" s="130">
        <v>10.299411764705884</v>
      </c>
      <c r="BJ23" s="130"/>
      <c r="BK23" s="130">
        <v>0</v>
      </c>
      <c r="BL23" s="130"/>
      <c r="BM23" s="131"/>
      <c r="BN23" s="133"/>
      <c r="BQ23" s="130"/>
      <c r="BU23" s="130"/>
    </row>
    <row r="24" spans="1:73" s="42" customFormat="1" hidden="1" x14ac:dyDescent="0.25">
      <c r="A24" s="84"/>
      <c r="B24" s="65" t="s">
        <v>198</v>
      </c>
      <c r="C24" s="36" t="s">
        <v>199</v>
      </c>
      <c r="D24" s="36" t="s">
        <v>200</v>
      </c>
      <c r="E24" s="84" t="s">
        <v>159</v>
      </c>
      <c r="F24" s="39">
        <v>11</v>
      </c>
      <c r="G24" s="39">
        <v>11</v>
      </c>
      <c r="H24" s="39">
        <v>11</v>
      </c>
      <c r="I24" s="83">
        <v>11</v>
      </c>
      <c r="J24" s="83">
        <v>14</v>
      </c>
      <c r="K24" s="83">
        <v>6</v>
      </c>
      <c r="L24" s="35"/>
      <c r="M24" s="83"/>
      <c r="N24" s="83">
        <v>10</v>
      </c>
      <c r="O24" s="83">
        <v>15</v>
      </c>
      <c r="P24" s="83">
        <v>1.5</v>
      </c>
      <c r="Q24" s="83">
        <v>11</v>
      </c>
      <c r="R24" s="83"/>
      <c r="S24" s="83">
        <v>13</v>
      </c>
      <c r="T24" s="83">
        <v>11.333333333333334</v>
      </c>
      <c r="U24" s="38">
        <v>6</v>
      </c>
      <c r="V24" s="38">
        <v>6</v>
      </c>
      <c r="W24" s="38">
        <v>6</v>
      </c>
      <c r="X24" s="38">
        <v>18</v>
      </c>
      <c r="Y24" s="39">
        <v>12.05</v>
      </c>
      <c r="Z24" s="39">
        <v>14.75</v>
      </c>
      <c r="AA24" s="83"/>
      <c r="AB24" s="83"/>
      <c r="AC24" s="83"/>
      <c r="AD24" s="83">
        <v>0</v>
      </c>
      <c r="AE24" s="83">
        <v>14</v>
      </c>
      <c r="AF24" s="83">
        <v>14</v>
      </c>
      <c r="AG24" s="83">
        <v>8.16</v>
      </c>
      <c r="AH24" s="38">
        <v>2</v>
      </c>
      <c r="AI24" s="38">
        <v>2</v>
      </c>
      <c r="AJ24" s="38">
        <v>0</v>
      </c>
      <c r="AK24" s="38">
        <v>1</v>
      </c>
      <c r="AL24" s="38">
        <v>5</v>
      </c>
      <c r="AM24" s="39">
        <v>14</v>
      </c>
      <c r="AN24" s="83"/>
      <c r="AO24" s="38">
        <v>1</v>
      </c>
      <c r="AP24" s="39">
        <v>10.75</v>
      </c>
      <c r="AQ24" s="83"/>
      <c r="AR24" s="38">
        <v>2</v>
      </c>
      <c r="AS24" s="83"/>
      <c r="AT24" s="83"/>
      <c r="AU24" s="38">
        <v>0</v>
      </c>
      <c r="AV24" s="83">
        <v>10.488235294117647</v>
      </c>
      <c r="AW24" s="84">
        <v>30</v>
      </c>
      <c r="AX24" s="84">
        <v>10.017647058823529</v>
      </c>
      <c r="AY24" s="84"/>
      <c r="AZ24" s="137" t="s">
        <v>538</v>
      </c>
      <c r="BA24" s="137" t="s">
        <v>541</v>
      </c>
      <c r="BB24" s="36">
        <v>7.97</v>
      </c>
      <c r="BC24" s="36"/>
      <c r="BD24" s="43" t="s">
        <v>1068</v>
      </c>
      <c r="BE24" s="36"/>
      <c r="BF24" s="130"/>
      <c r="BG24" s="130"/>
      <c r="BH24" s="131"/>
      <c r="BI24" s="130">
        <v>10.488235294117647</v>
      </c>
      <c r="BJ24" s="130"/>
      <c r="BK24" s="130">
        <v>0</v>
      </c>
      <c r="BL24" s="130"/>
      <c r="BM24" s="131"/>
      <c r="BN24" s="133"/>
      <c r="BQ24" s="130"/>
      <c r="BU24" s="130"/>
    </row>
    <row r="25" spans="1:73" s="42" customFormat="1" hidden="1" x14ac:dyDescent="0.25">
      <c r="A25" s="84"/>
      <c r="B25" s="43" t="s">
        <v>201</v>
      </c>
      <c r="C25" s="36" t="s">
        <v>112</v>
      </c>
      <c r="D25" s="36" t="s">
        <v>115</v>
      </c>
      <c r="E25" s="84" t="s">
        <v>159</v>
      </c>
      <c r="F25" s="39">
        <v>12.5</v>
      </c>
      <c r="G25" s="83">
        <v>0</v>
      </c>
      <c r="H25" s="83"/>
      <c r="I25" s="83">
        <v>6.25</v>
      </c>
      <c r="J25" s="83">
        <v>12</v>
      </c>
      <c r="K25" s="83">
        <v>4</v>
      </c>
      <c r="L25" s="35"/>
      <c r="M25" s="83"/>
      <c r="N25" s="83">
        <v>8</v>
      </c>
      <c r="O25" s="83">
        <v>13</v>
      </c>
      <c r="P25" s="83">
        <v>2</v>
      </c>
      <c r="Q25" s="83"/>
      <c r="R25" s="83"/>
      <c r="S25" s="83">
        <v>7.5</v>
      </c>
      <c r="T25" s="83">
        <v>7.25</v>
      </c>
      <c r="U25" s="38">
        <v>0</v>
      </c>
      <c r="V25" s="38">
        <v>0</v>
      </c>
      <c r="W25" s="38">
        <v>0</v>
      </c>
      <c r="X25" s="38">
        <v>0</v>
      </c>
      <c r="Y25" s="39">
        <v>9.35</v>
      </c>
      <c r="Z25" s="39">
        <v>12</v>
      </c>
      <c r="AA25" s="39"/>
      <c r="AB25" s="39"/>
      <c r="AC25" s="39"/>
      <c r="AD25" s="39">
        <v>8.25</v>
      </c>
      <c r="AE25" s="39">
        <v>12.5</v>
      </c>
      <c r="AF25" s="83">
        <v>12.5</v>
      </c>
      <c r="AG25" s="39">
        <v>10.07</v>
      </c>
      <c r="AH25" s="38">
        <v>0</v>
      </c>
      <c r="AI25" s="38">
        <v>2</v>
      </c>
      <c r="AJ25" s="38">
        <v>0</v>
      </c>
      <c r="AK25" s="38">
        <v>1</v>
      </c>
      <c r="AL25" s="38">
        <v>9</v>
      </c>
      <c r="AM25" s="39">
        <v>14</v>
      </c>
      <c r="AN25" s="83"/>
      <c r="AO25" s="38">
        <v>1</v>
      </c>
      <c r="AP25" s="83"/>
      <c r="AQ25" s="83"/>
      <c r="AR25" s="38">
        <v>0</v>
      </c>
      <c r="AS25" s="39">
        <v>18</v>
      </c>
      <c r="AT25" s="83"/>
      <c r="AU25" s="38">
        <v>2</v>
      </c>
      <c r="AV25" s="83">
        <v>9.7411764705882344</v>
      </c>
      <c r="AW25" s="84">
        <v>12</v>
      </c>
      <c r="AX25" s="84">
        <v>10.42</v>
      </c>
      <c r="AY25" s="84"/>
      <c r="AZ25" s="137" t="s">
        <v>540</v>
      </c>
      <c r="BA25" s="137" t="s">
        <v>539</v>
      </c>
      <c r="BB25" s="36">
        <v>6.83</v>
      </c>
      <c r="BC25" s="36"/>
      <c r="BD25" s="43" t="s">
        <v>112</v>
      </c>
      <c r="BE25" s="36"/>
      <c r="BF25" s="130"/>
      <c r="BG25" s="130"/>
      <c r="BH25" s="131"/>
      <c r="BI25" s="130">
        <v>9.7411764705882344</v>
      </c>
      <c r="BJ25" s="130"/>
      <c r="BK25" s="130">
        <v>0</v>
      </c>
      <c r="BL25" s="130"/>
      <c r="BM25" s="131"/>
      <c r="BN25" s="133"/>
      <c r="BQ25" s="130"/>
      <c r="BU25" s="130"/>
    </row>
    <row r="26" spans="1:73" s="42" customFormat="1" hidden="1" x14ac:dyDescent="0.25">
      <c r="A26" s="84"/>
      <c r="B26" s="65" t="s">
        <v>202</v>
      </c>
      <c r="C26" s="36" t="s">
        <v>143</v>
      </c>
      <c r="D26" s="36" t="s">
        <v>92</v>
      </c>
      <c r="E26" s="84" t="s">
        <v>159</v>
      </c>
      <c r="F26" s="83"/>
      <c r="G26" s="83"/>
      <c r="H26" s="39"/>
      <c r="I26" s="39">
        <v>10</v>
      </c>
      <c r="J26" s="83"/>
      <c r="K26" s="83"/>
      <c r="L26" s="35"/>
      <c r="M26" s="83"/>
      <c r="N26" s="83">
        <v>0</v>
      </c>
      <c r="O26" s="83">
        <v>14</v>
      </c>
      <c r="P26" s="83">
        <v>10.75</v>
      </c>
      <c r="Q26" s="83"/>
      <c r="R26" s="83"/>
      <c r="S26" s="83">
        <v>12.375</v>
      </c>
      <c r="T26" s="83">
        <v>7.458333333333333</v>
      </c>
      <c r="U26" s="38">
        <v>6</v>
      </c>
      <c r="V26" s="38">
        <v>0</v>
      </c>
      <c r="W26" s="38">
        <v>6</v>
      </c>
      <c r="X26" s="38">
        <v>12</v>
      </c>
      <c r="Y26" s="39">
        <v>10.25</v>
      </c>
      <c r="Z26" s="39">
        <v>14.5</v>
      </c>
      <c r="AA26" s="83"/>
      <c r="AB26" s="83"/>
      <c r="AC26" s="83"/>
      <c r="AD26" s="39">
        <v>10</v>
      </c>
      <c r="AE26" s="39">
        <v>14</v>
      </c>
      <c r="AF26" s="83" t="e">
        <v>#N/A</v>
      </c>
      <c r="AG26" s="39">
        <v>11.75</v>
      </c>
      <c r="AH26" s="38">
        <v>2</v>
      </c>
      <c r="AI26" s="38">
        <v>2</v>
      </c>
      <c r="AJ26" s="38">
        <v>4</v>
      </c>
      <c r="AK26" s="38">
        <v>1</v>
      </c>
      <c r="AL26" s="38">
        <v>9</v>
      </c>
      <c r="AM26" s="39">
        <v>12</v>
      </c>
      <c r="AN26" s="83"/>
      <c r="AO26" s="38">
        <v>1</v>
      </c>
      <c r="AP26" s="39">
        <v>10</v>
      </c>
      <c r="AQ26" s="83"/>
      <c r="AR26" s="38">
        <v>2</v>
      </c>
      <c r="AS26" s="83"/>
      <c r="AT26" s="83"/>
      <c r="AU26" s="38">
        <v>0</v>
      </c>
      <c r="AV26" s="83">
        <v>9.2867647058823533</v>
      </c>
      <c r="AW26" s="84">
        <v>24</v>
      </c>
      <c r="AX26" s="84">
        <v>7.5341176470588227</v>
      </c>
      <c r="AY26" s="84"/>
      <c r="AZ26" s="137" t="s">
        <v>540</v>
      </c>
      <c r="BA26" s="137" t="s">
        <v>539</v>
      </c>
      <c r="BB26" s="36">
        <v>4.617647058823529</v>
      </c>
      <c r="BC26" s="36"/>
      <c r="BD26" s="43" t="s">
        <v>1069</v>
      </c>
      <c r="BE26" s="36"/>
      <c r="BF26" s="130"/>
      <c r="BG26" s="130"/>
      <c r="BH26" s="131"/>
      <c r="BI26" s="130">
        <v>9.2867647058823533</v>
      </c>
      <c r="BJ26" s="130"/>
      <c r="BK26" s="130">
        <v>0</v>
      </c>
      <c r="BL26" s="130"/>
      <c r="BM26" s="131"/>
      <c r="BN26" s="133"/>
      <c r="BQ26" s="130"/>
      <c r="BU26" s="130"/>
    </row>
    <row r="27" spans="1:73" s="42" customFormat="1" hidden="1" x14ac:dyDescent="0.25">
      <c r="A27" s="84"/>
      <c r="B27" s="65" t="s">
        <v>203</v>
      </c>
      <c r="C27" s="36" t="s">
        <v>134</v>
      </c>
      <c r="D27" s="36" t="s">
        <v>95</v>
      </c>
      <c r="E27" s="84" t="s">
        <v>159</v>
      </c>
      <c r="F27" s="83">
        <v>15</v>
      </c>
      <c r="G27" s="83">
        <v>5</v>
      </c>
      <c r="H27" s="39"/>
      <c r="I27" s="83">
        <v>10</v>
      </c>
      <c r="J27" s="39">
        <v>10</v>
      </c>
      <c r="K27" s="39">
        <v>10</v>
      </c>
      <c r="L27" s="35"/>
      <c r="M27" s="39">
        <v>10</v>
      </c>
      <c r="N27" s="39">
        <v>10</v>
      </c>
      <c r="O27" s="83">
        <v>12</v>
      </c>
      <c r="P27" s="83">
        <v>1.5</v>
      </c>
      <c r="Q27" s="83"/>
      <c r="R27" s="83"/>
      <c r="S27" s="83">
        <v>6</v>
      </c>
      <c r="T27" s="83">
        <v>8.6666666666666661</v>
      </c>
      <c r="U27" s="38">
        <v>6</v>
      </c>
      <c r="V27" s="38">
        <v>6</v>
      </c>
      <c r="W27" s="38">
        <v>0</v>
      </c>
      <c r="X27" s="38">
        <v>12</v>
      </c>
      <c r="Y27" s="39">
        <v>9.5</v>
      </c>
      <c r="Z27" s="39">
        <v>15</v>
      </c>
      <c r="AA27" s="39"/>
      <c r="AB27" s="39"/>
      <c r="AC27" s="39"/>
      <c r="AD27" s="39">
        <v>10</v>
      </c>
      <c r="AE27" s="39">
        <v>14</v>
      </c>
      <c r="AF27" s="83" t="e">
        <v>#N/A</v>
      </c>
      <c r="AG27" s="39">
        <v>11.7</v>
      </c>
      <c r="AH27" s="38">
        <v>0</v>
      </c>
      <c r="AI27" s="38">
        <v>2</v>
      </c>
      <c r="AJ27" s="38">
        <v>4</v>
      </c>
      <c r="AK27" s="38">
        <v>1</v>
      </c>
      <c r="AL27" s="38">
        <v>9</v>
      </c>
      <c r="AM27" s="39">
        <v>12</v>
      </c>
      <c r="AN27" s="83"/>
      <c r="AO27" s="38">
        <v>1</v>
      </c>
      <c r="AP27" s="83"/>
      <c r="AQ27" s="83"/>
      <c r="AR27" s="38">
        <v>0</v>
      </c>
      <c r="AS27" s="83">
        <v>11</v>
      </c>
      <c r="AT27" s="83"/>
      <c r="AU27" s="38">
        <v>2</v>
      </c>
      <c r="AV27" s="83">
        <v>10.029411764705882</v>
      </c>
      <c r="AW27" s="84">
        <v>30</v>
      </c>
      <c r="AX27" s="84">
        <v>9.9764705882352942</v>
      </c>
      <c r="AY27" s="84"/>
      <c r="AZ27" s="137" t="s">
        <v>538</v>
      </c>
      <c r="BA27" s="137" t="s">
        <v>539</v>
      </c>
      <c r="BB27" s="36" t="e">
        <v>#N/A</v>
      </c>
      <c r="BC27" s="36"/>
      <c r="BD27" s="43" t="s">
        <v>134</v>
      </c>
      <c r="BE27" s="36"/>
      <c r="BF27" s="130"/>
      <c r="BG27" s="130"/>
      <c r="BH27" s="131"/>
      <c r="BI27" s="130">
        <v>10.161764705882353</v>
      </c>
      <c r="BJ27" s="130"/>
      <c r="BK27" s="130">
        <v>-0.13235294117647101</v>
      </c>
      <c r="BL27" s="130"/>
      <c r="BM27" s="131"/>
      <c r="BN27" s="133"/>
      <c r="BQ27" s="130"/>
      <c r="BU27" s="130"/>
    </row>
    <row r="28" spans="1:73" s="42" customFormat="1" hidden="1" x14ac:dyDescent="0.25">
      <c r="A28" s="84"/>
      <c r="B28" s="62" t="s">
        <v>204</v>
      </c>
      <c r="C28" s="36" t="s">
        <v>205</v>
      </c>
      <c r="D28" s="36" t="s">
        <v>84</v>
      </c>
      <c r="E28" s="84" t="s">
        <v>159</v>
      </c>
      <c r="F28" s="67"/>
      <c r="G28" s="83"/>
      <c r="H28" s="39"/>
      <c r="I28" s="83">
        <v>0</v>
      </c>
      <c r="J28" s="83">
        <v>10</v>
      </c>
      <c r="K28" s="83">
        <v>3</v>
      </c>
      <c r="L28" s="35"/>
      <c r="M28" s="83"/>
      <c r="N28" s="83">
        <v>6.5</v>
      </c>
      <c r="O28" s="39">
        <v>12.5</v>
      </c>
      <c r="P28" s="83">
        <v>4.5</v>
      </c>
      <c r="Q28" s="83"/>
      <c r="R28" s="83"/>
      <c r="S28" s="83">
        <v>8.5</v>
      </c>
      <c r="T28" s="83">
        <v>5</v>
      </c>
      <c r="U28" s="38">
        <v>0</v>
      </c>
      <c r="V28" s="38">
        <v>0</v>
      </c>
      <c r="W28" s="38">
        <v>0</v>
      </c>
      <c r="X28" s="38">
        <v>0</v>
      </c>
      <c r="Y28" s="39">
        <v>7.75</v>
      </c>
      <c r="Z28" s="39">
        <v>12.5</v>
      </c>
      <c r="AA28" s="39"/>
      <c r="AB28" s="39"/>
      <c r="AC28" s="39"/>
      <c r="AD28" s="39">
        <v>10</v>
      </c>
      <c r="AE28" s="39">
        <v>15</v>
      </c>
      <c r="AF28" s="83" t="e">
        <v>#N/A</v>
      </c>
      <c r="AG28" s="39">
        <v>11.05</v>
      </c>
      <c r="AH28" s="38">
        <v>0</v>
      </c>
      <c r="AI28" s="38">
        <v>2</v>
      </c>
      <c r="AJ28" s="38">
        <v>4</v>
      </c>
      <c r="AK28" s="38">
        <v>1</v>
      </c>
      <c r="AL28" s="38">
        <v>9</v>
      </c>
      <c r="AM28" s="39">
        <v>13</v>
      </c>
      <c r="AN28" s="83"/>
      <c r="AO28" s="38">
        <v>1</v>
      </c>
      <c r="AP28" s="83"/>
      <c r="AQ28" s="83"/>
      <c r="AR28" s="38">
        <v>0</v>
      </c>
      <c r="AS28" s="39">
        <v>10.5</v>
      </c>
      <c r="AT28" s="83"/>
      <c r="AU28" s="38">
        <v>2</v>
      </c>
      <c r="AV28" s="83">
        <v>7.8970588235294121</v>
      </c>
      <c r="AW28" s="84">
        <v>12</v>
      </c>
      <c r="AX28" s="84">
        <v>10.474117647058824</v>
      </c>
      <c r="AY28" s="84"/>
      <c r="AZ28" s="137" t="s">
        <v>540</v>
      </c>
      <c r="BA28" s="137" t="s">
        <v>539</v>
      </c>
      <c r="BB28" s="36">
        <v>6.7720588235294121</v>
      </c>
      <c r="BC28" s="36"/>
      <c r="BD28" s="43" t="s">
        <v>205</v>
      </c>
      <c r="BE28" s="36"/>
      <c r="BF28" s="130"/>
      <c r="BG28" s="130"/>
      <c r="BH28" s="131"/>
      <c r="BI28" s="130">
        <v>7.8970588235294121</v>
      </c>
      <c r="BJ28" s="130"/>
      <c r="BK28" s="130">
        <v>0</v>
      </c>
      <c r="BL28" s="130"/>
      <c r="BM28" s="131"/>
      <c r="BN28" s="133"/>
      <c r="BQ28" s="130"/>
      <c r="BU28" s="130"/>
    </row>
    <row r="29" spans="1:73" s="42" customFormat="1" hidden="1" x14ac:dyDescent="0.25">
      <c r="A29" s="84"/>
      <c r="B29" s="66" t="s">
        <v>206</v>
      </c>
      <c r="C29" s="36" t="s">
        <v>138</v>
      </c>
      <c r="D29" s="36" t="s">
        <v>207</v>
      </c>
      <c r="E29" s="84" t="s">
        <v>159</v>
      </c>
      <c r="F29" s="83">
        <v>16.5</v>
      </c>
      <c r="G29" s="83">
        <v>7</v>
      </c>
      <c r="H29" s="83"/>
      <c r="I29" s="83">
        <v>11.75</v>
      </c>
      <c r="J29" s="83">
        <v>11</v>
      </c>
      <c r="K29" s="83">
        <v>12</v>
      </c>
      <c r="L29" s="35"/>
      <c r="M29" s="83"/>
      <c r="N29" s="83">
        <v>11.5</v>
      </c>
      <c r="O29" s="83">
        <v>13</v>
      </c>
      <c r="P29" s="83">
        <v>7.5</v>
      </c>
      <c r="Q29" s="83"/>
      <c r="R29" s="83"/>
      <c r="S29" s="83">
        <v>10.25</v>
      </c>
      <c r="T29" s="83">
        <v>11.166666666666666</v>
      </c>
      <c r="U29" s="38">
        <v>6</v>
      </c>
      <c r="V29" s="38">
        <v>6</v>
      </c>
      <c r="W29" s="38">
        <v>6</v>
      </c>
      <c r="X29" s="38">
        <v>18</v>
      </c>
      <c r="Y29" s="83">
        <v>12</v>
      </c>
      <c r="Z29" s="83">
        <v>5</v>
      </c>
      <c r="AA29" s="83"/>
      <c r="AB29" s="83"/>
      <c r="AC29" s="83"/>
      <c r="AD29" s="83">
        <v>10</v>
      </c>
      <c r="AE29" s="83">
        <v>14</v>
      </c>
      <c r="AF29" s="83" t="e">
        <v>#N/A</v>
      </c>
      <c r="AG29" s="83">
        <v>10.199999999999999</v>
      </c>
      <c r="AH29" s="38">
        <v>2</v>
      </c>
      <c r="AI29" s="38">
        <v>0</v>
      </c>
      <c r="AJ29" s="38">
        <v>4</v>
      </c>
      <c r="AK29" s="38">
        <v>1</v>
      </c>
      <c r="AL29" s="38">
        <v>9</v>
      </c>
      <c r="AM29" s="83">
        <v>15</v>
      </c>
      <c r="AN29" s="83"/>
      <c r="AO29" s="38">
        <v>1</v>
      </c>
      <c r="AP29" s="83"/>
      <c r="AQ29" s="83"/>
      <c r="AR29" s="38">
        <v>0</v>
      </c>
      <c r="AS29" s="83">
        <v>13</v>
      </c>
      <c r="AT29" s="83"/>
      <c r="AU29" s="38">
        <v>2</v>
      </c>
      <c r="AV29" s="83">
        <v>11.323529411764707</v>
      </c>
      <c r="AW29" s="84">
        <v>30</v>
      </c>
      <c r="AX29" s="84">
        <v>7.1764705882352944</v>
      </c>
      <c r="AY29" s="84"/>
      <c r="AZ29" s="137" t="s">
        <v>538</v>
      </c>
      <c r="BA29" s="137" t="s">
        <v>539</v>
      </c>
      <c r="BB29" s="36" t="e">
        <v>#N/A</v>
      </c>
      <c r="BC29" s="36"/>
      <c r="BD29" s="43" t="s">
        <v>138</v>
      </c>
      <c r="BE29" s="36"/>
      <c r="BF29" s="130"/>
      <c r="BG29" s="130"/>
      <c r="BH29" s="131"/>
      <c r="BI29" s="130">
        <v>11.323529411764707</v>
      </c>
      <c r="BJ29" s="130"/>
      <c r="BK29" s="130">
        <v>0</v>
      </c>
      <c r="BL29" s="130"/>
      <c r="BM29" s="131"/>
      <c r="BN29" s="133"/>
      <c r="BQ29" s="130"/>
      <c r="BU29" s="130"/>
    </row>
    <row r="30" spans="1:73" s="42" customFormat="1" hidden="1" x14ac:dyDescent="0.25">
      <c r="A30" s="84"/>
      <c r="B30" s="65" t="s">
        <v>208</v>
      </c>
      <c r="C30" s="36" t="s">
        <v>209</v>
      </c>
      <c r="D30" s="36" t="s">
        <v>127</v>
      </c>
      <c r="E30" s="84" t="s">
        <v>159</v>
      </c>
      <c r="F30" s="83">
        <v>10</v>
      </c>
      <c r="G30" s="83">
        <v>0</v>
      </c>
      <c r="H30" s="39"/>
      <c r="I30" s="83">
        <v>5</v>
      </c>
      <c r="J30" s="39">
        <v>10.130000000000001</v>
      </c>
      <c r="K30" s="39">
        <v>10.130000000000001</v>
      </c>
      <c r="L30" s="35"/>
      <c r="M30" s="39">
        <v>10.130000000000001</v>
      </c>
      <c r="N30" s="39">
        <v>10.130000000000001</v>
      </c>
      <c r="O30" s="83">
        <v>13</v>
      </c>
      <c r="P30" s="83">
        <v>3.25</v>
      </c>
      <c r="Q30" s="83"/>
      <c r="R30" s="83"/>
      <c r="S30" s="83">
        <v>8.125</v>
      </c>
      <c r="T30" s="83">
        <v>7.7516666666666678</v>
      </c>
      <c r="U30" s="38">
        <v>0</v>
      </c>
      <c r="V30" s="38">
        <v>6</v>
      </c>
      <c r="W30" s="38">
        <v>0</v>
      </c>
      <c r="X30" s="38">
        <v>6</v>
      </c>
      <c r="Y30" s="39">
        <v>13.1</v>
      </c>
      <c r="Z30" s="39">
        <v>14</v>
      </c>
      <c r="AA30" s="39"/>
      <c r="AB30" s="39"/>
      <c r="AC30" s="39"/>
      <c r="AD30" s="39">
        <v>8.75</v>
      </c>
      <c r="AE30" s="39">
        <v>15</v>
      </c>
      <c r="AF30" s="83">
        <v>15</v>
      </c>
      <c r="AG30" s="39">
        <v>11.92</v>
      </c>
      <c r="AH30" s="38">
        <v>2</v>
      </c>
      <c r="AI30" s="38">
        <v>2</v>
      </c>
      <c r="AJ30" s="38">
        <v>0</v>
      </c>
      <c r="AK30" s="38">
        <v>1</v>
      </c>
      <c r="AL30" s="38">
        <v>9</v>
      </c>
      <c r="AM30" s="39">
        <v>11</v>
      </c>
      <c r="AN30" s="83"/>
      <c r="AO30" s="38">
        <v>1</v>
      </c>
      <c r="AP30" s="83"/>
      <c r="AQ30" s="83"/>
      <c r="AR30" s="38">
        <v>0</v>
      </c>
      <c r="AS30" s="39">
        <v>10</v>
      </c>
      <c r="AT30" s="83"/>
      <c r="AU30" s="38">
        <v>2</v>
      </c>
      <c r="AV30" s="83">
        <v>9.4332352941176474</v>
      </c>
      <c r="AW30" s="84">
        <v>18</v>
      </c>
      <c r="AX30" s="84">
        <v>7.9441176470588246</v>
      </c>
      <c r="AY30" s="84"/>
      <c r="AZ30" s="137" t="s">
        <v>540</v>
      </c>
      <c r="BA30" s="137" t="s">
        <v>539</v>
      </c>
      <c r="BB30" s="36">
        <v>9.6</v>
      </c>
      <c r="BC30" s="36"/>
      <c r="BD30" s="43" t="s">
        <v>1070</v>
      </c>
      <c r="BE30" s="36"/>
      <c r="BF30" s="130"/>
      <c r="BG30" s="130"/>
      <c r="BH30" s="131"/>
      <c r="BI30" s="130">
        <v>9.4332352941176474</v>
      </c>
      <c r="BJ30" s="130"/>
      <c r="BK30" s="130">
        <v>0</v>
      </c>
      <c r="BL30" s="130"/>
      <c r="BM30" s="131"/>
      <c r="BN30" s="133"/>
      <c r="BP30" s="130"/>
      <c r="BQ30" s="130"/>
      <c r="BU30" s="130"/>
    </row>
    <row r="31" spans="1:73" s="42" customFormat="1" hidden="1" x14ac:dyDescent="0.25">
      <c r="A31" s="84"/>
      <c r="B31" s="65" t="s">
        <v>210</v>
      </c>
      <c r="C31" s="36" t="s">
        <v>211</v>
      </c>
      <c r="D31" s="36" t="s">
        <v>212</v>
      </c>
      <c r="E31" s="84" t="s">
        <v>159</v>
      </c>
      <c r="F31" s="39">
        <v>10</v>
      </c>
      <c r="G31" s="39">
        <v>10</v>
      </c>
      <c r="H31" s="39">
        <v>10</v>
      </c>
      <c r="I31" s="83">
        <v>10</v>
      </c>
      <c r="J31" s="83"/>
      <c r="K31" s="83"/>
      <c r="L31" s="35"/>
      <c r="M31" s="83"/>
      <c r="N31" s="83">
        <v>0</v>
      </c>
      <c r="O31" s="83">
        <v>13</v>
      </c>
      <c r="P31" s="83">
        <v>7</v>
      </c>
      <c r="Q31" s="83"/>
      <c r="R31" s="83"/>
      <c r="S31" s="48">
        <v>10</v>
      </c>
      <c r="T31" s="83">
        <v>6.666666666666667</v>
      </c>
      <c r="U31" s="38">
        <v>6</v>
      </c>
      <c r="V31" s="38">
        <v>0</v>
      </c>
      <c r="W31" s="38">
        <v>6</v>
      </c>
      <c r="X31" s="38">
        <v>12</v>
      </c>
      <c r="Y31" s="39">
        <v>12</v>
      </c>
      <c r="Z31" s="39">
        <v>12.23</v>
      </c>
      <c r="AA31" s="39"/>
      <c r="AB31" s="39"/>
      <c r="AC31" s="39"/>
      <c r="AD31" s="39">
        <v>10</v>
      </c>
      <c r="AE31" s="39">
        <v>11</v>
      </c>
      <c r="AF31" s="83">
        <v>11</v>
      </c>
      <c r="AG31" s="39">
        <v>11.046000000000001</v>
      </c>
      <c r="AH31" s="38">
        <v>2</v>
      </c>
      <c r="AI31" s="38">
        <v>2</v>
      </c>
      <c r="AJ31" s="38">
        <v>4</v>
      </c>
      <c r="AK31" s="38">
        <v>1</v>
      </c>
      <c r="AL31" s="38">
        <v>9</v>
      </c>
      <c r="AM31" s="39">
        <v>15</v>
      </c>
      <c r="AN31" s="83"/>
      <c r="AO31" s="38">
        <v>1</v>
      </c>
      <c r="AP31" s="83"/>
      <c r="AQ31" s="83"/>
      <c r="AR31" s="38">
        <v>0</v>
      </c>
      <c r="AS31" s="39">
        <v>17</v>
      </c>
      <c r="AT31" s="83"/>
      <c r="AU31" s="38">
        <v>2</v>
      </c>
      <c r="AV31" s="83">
        <v>9.660588235294119</v>
      </c>
      <c r="AW31" s="84">
        <v>24</v>
      </c>
      <c r="AX31" s="84">
        <v>7.5882352941176467</v>
      </c>
      <c r="AY31" s="84"/>
      <c r="AZ31" s="137" t="s">
        <v>540</v>
      </c>
      <c r="BA31" s="137" t="s">
        <v>539</v>
      </c>
      <c r="BB31" s="36">
        <v>9.49</v>
      </c>
      <c r="BC31" s="36"/>
      <c r="BD31" s="43" t="s">
        <v>211</v>
      </c>
      <c r="BE31" s="36"/>
      <c r="BF31" s="130"/>
      <c r="BG31" s="130"/>
      <c r="BH31" s="131"/>
      <c r="BI31" s="130">
        <v>9.660588235294119</v>
      </c>
      <c r="BJ31" s="130"/>
      <c r="BK31" s="130">
        <v>0</v>
      </c>
      <c r="BL31" s="130"/>
      <c r="BM31" s="131"/>
      <c r="BN31" s="133"/>
      <c r="BQ31" s="130"/>
      <c r="BU31" s="130"/>
    </row>
    <row r="32" spans="1:73" s="42" customFormat="1" hidden="1" x14ac:dyDescent="0.25">
      <c r="A32" s="70"/>
      <c r="B32" s="71" t="s">
        <v>213</v>
      </c>
      <c r="C32" s="72" t="s">
        <v>80</v>
      </c>
      <c r="D32" s="72" t="s">
        <v>214</v>
      </c>
      <c r="E32" s="70" t="s">
        <v>159</v>
      </c>
      <c r="F32" s="73">
        <v>16.5</v>
      </c>
      <c r="G32" s="73">
        <v>0</v>
      </c>
      <c r="H32" s="73"/>
      <c r="I32" s="73">
        <v>8.25</v>
      </c>
      <c r="J32" s="73">
        <v>10</v>
      </c>
      <c r="K32" s="73">
        <v>1</v>
      </c>
      <c r="L32" s="35"/>
      <c r="M32" s="73"/>
      <c r="N32" s="73">
        <v>5.5</v>
      </c>
      <c r="O32" s="74">
        <v>10</v>
      </c>
      <c r="P32" s="73">
        <v>0.75</v>
      </c>
      <c r="Q32" s="73"/>
      <c r="R32" s="73"/>
      <c r="S32" s="83">
        <v>5.375</v>
      </c>
      <c r="T32" s="83">
        <v>6.375</v>
      </c>
      <c r="U32" s="38">
        <v>0</v>
      </c>
      <c r="V32" s="38">
        <v>0</v>
      </c>
      <c r="W32" s="38">
        <v>0</v>
      </c>
      <c r="X32" s="38">
        <v>0</v>
      </c>
      <c r="Y32" s="74">
        <v>10</v>
      </c>
      <c r="Z32" s="74">
        <v>10</v>
      </c>
      <c r="AA32" s="83"/>
      <c r="AB32" s="73">
        <v>2</v>
      </c>
      <c r="AC32" s="73"/>
      <c r="AD32" s="73">
        <v>1</v>
      </c>
      <c r="AE32" s="73">
        <v>17</v>
      </c>
      <c r="AF32" s="73">
        <v>17</v>
      </c>
      <c r="AG32" s="73">
        <v>7.8</v>
      </c>
      <c r="AH32" s="75">
        <v>2</v>
      </c>
      <c r="AI32" s="75">
        <v>2</v>
      </c>
      <c r="AJ32" s="75">
        <v>0</v>
      </c>
      <c r="AK32" s="75">
        <v>1</v>
      </c>
      <c r="AL32" s="75">
        <v>5</v>
      </c>
      <c r="AM32" s="74">
        <v>14</v>
      </c>
      <c r="AN32" s="73"/>
      <c r="AO32" s="75">
        <v>1</v>
      </c>
      <c r="AP32" s="74">
        <v>11.5</v>
      </c>
      <c r="AQ32" s="73"/>
      <c r="AR32" s="75">
        <v>2</v>
      </c>
      <c r="AS32" s="73"/>
      <c r="AT32" s="73"/>
      <c r="AU32" s="75">
        <v>0</v>
      </c>
      <c r="AV32" s="73">
        <v>7.8455882352941178</v>
      </c>
      <c r="AW32" s="70">
        <v>8</v>
      </c>
      <c r="AX32" s="84">
        <v>10.57</v>
      </c>
      <c r="AY32" s="70"/>
      <c r="AZ32" s="138" t="s">
        <v>540</v>
      </c>
      <c r="BA32" s="137" t="s">
        <v>539</v>
      </c>
      <c r="BB32" s="36">
        <v>8.08</v>
      </c>
      <c r="BC32" s="72"/>
      <c r="BD32" s="43" t="s">
        <v>80</v>
      </c>
      <c r="BE32" s="72"/>
      <c r="BF32" s="130"/>
      <c r="BG32" s="130"/>
      <c r="BH32" s="131"/>
      <c r="BI32" s="130">
        <v>7.8455882352941178</v>
      </c>
      <c r="BJ32" s="130"/>
      <c r="BK32" s="130">
        <v>0</v>
      </c>
      <c r="BL32" s="130"/>
      <c r="BM32" s="131"/>
      <c r="BN32" s="133"/>
      <c r="BQ32" s="130"/>
      <c r="BU32" s="130"/>
    </row>
    <row r="33" spans="1:73" s="42" customFormat="1" hidden="1" x14ac:dyDescent="0.25">
      <c r="A33" s="84"/>
      <c r="B33" s="43" t="s">
        <v>215</v>
      </c>
      <c r="C33" s="36" t="s">
        <v>107</v>
      </c>
      <c r="D33" s="36" t="s">
        <v>99</v>
      </c>
      <c r="E33" s="84" t="s">
        <v>159</v>
      </c>
      <c r="F33" s="83">
        <v>15</v>
      </c>
      <c r="G33" s="83">
        <v>5</v>
      </c>
      <c r="H33" s="83"/>
      <c r="I33" s="83">
        <v>10</v>
      </c>
      <c r="J33" s="83"/>
      <c r="K33" s="83"/>
      <c r="L33" s="35"/>
      <c r="M33" s="83"/>
      <c r="N33" s="39">
        <v>10</v>
      </c>
      <c r="O33" s="83"/>
      <c r="P33" s="83">
        <v>3.5</v>
      </c>
      <c r="Q33" s="83">
        <v>10</v>
      </c>
      <c r="R33" s="83"/>
      <c r="S33" s="83">
        <v>10</v>
      </c>
      <c r="T33" s="83">
        <v>10</v>
      </c>
      <c r="U33" s="38">
        <v>6</v>
      </c>
      <c r="V33" s="38">
        <v>6</v>
      </c>
      <c r="W33" s="38">
        <v>6</v>
      </c>
      <c r="X33" s="38">
        <v>18</v>
      </c>
      <c r="Y33" s="39">
        <v>10.199999999999999</v>
      </c>
      <c r="Z33" s="39">
        <v>10</v>
      </c>
      <c r="AA33" s="83"/>
      <c r="AB33" s="83"/>
      <c r="AC33" s="83"/>
      <c r="AD33" s="39">
        <v>8.9499999999999993</v>
      </c>
      <c r="AE33" s="39">
        <v>14</v>
      </c>
      <c r="AF33" s="83" t="e">
        <v>#N/A</v>
      </c>
      <c r="AG33" s="39">
        <v>10.419999999999998</v>
      </c>
      <c r="AH33" s="38">
        <v>2</v>
      </c>
      <c r="AI33" s="38">
        <v>2</v>
      </c>
      <c r="AJ33" s="38">
        <v>0</v>
      </c>
      <c r="AK33" s="38">
        <v>1</v>
      </c>
      <c r="AL33" s="38">
        <v>9</v>
      </c>
      <c r="AM33" s="39">
        <v>12</v>
      </c>
      <c r="AN33" s="83"/>
      <c r="AO33" s="38">
        <v>1</v>
      </c>
      <c r="AP33" s="83"/>
      <c r="AQ33" s="83"/>
      <c r="AR33" s="38">
        <v>0</v>
      </c>
      <c r="AS33" s="83">
        <v>10</v>
      </c>
      <c r="AT33" s="83"/>
      <c r="AU33" s="38">
        <v>2</v>
      </c>
      <c r="AV33" s="83">
        <v>10.241176470588234</v>
      </c>
      <c r="AW33" s="84">
        <v>30</v>
      </c>
      <c r="AX33" s="84">
        <v>10.423529411764706</v>
      </c>
      <c r="AY33" s="84"/>
      <c r="AZ33" s="137" t="s">
        <v>538</v>
      </c>
      <c r="BA33" s="137" t="s">
        <v>541</v>
      </c>
      <c r="BB33" s="36" t="e">
        <v>#N/A</v>
      </c>
      <c r="BC33" s="36"/>
      <c r="BD33" s="43" t="s">
        <v>107</v>
      </c>
      <c r="BE33" s="36"/>
      <c r="BF33" s="130"/>
      <c r="BG33" s="130"/>
      <c r="BH33" s="131"/>
      <c r="BI33" s="130">
        <v>10.241176470588234</v>
      </c>
      <c r="BJ33" s="130"/>
      <c r="BK33" s="130">
        <v>0</v>
      </c>
      <c r="BL33" s="130"/>
      <c r="BM33" s="131"/>
      <c r="BN33" s="133"/>
      <c r="BQ33" s="130"/>
      <c r="BU33" s="130"/>
    </row>
    <row r="34" spans="1:73" s="42" customFormat="1" hidden="1" x14ac:dyDescent="0.25">
      <c r="A34" s="84"/>
      <c r="B34" s="43" t="s">
        <v>216</v>
      </c>
      <c r="C34" s="36" t="s">
        <v>217</v>
      </c>
      <c r="D34" s="36" t="s">
        <v>140</v>
      </c>
      <c r="E34" s="84" t="s">
        <v>159</v>
      </c>
      <c r="F34" s="67"/>
      <c r="G34" s="83"/>
      <c r="H34" s="39"/>
      <c r="I34" s="83">
        <v>0</v>
      </c>
      <c r="J34" s="83"/>
      <c r="K34" s="83"/>
      <c r="L34" s="35"/>
      <c r="M34" s="83"/>
      <c r="N34" s="39">
        <v>10.25</v>
      </c>
      <c r="O34" s="83">
        <v>14</v>
      </c>
      <c r="P34" s="83">
        <v>6.25</v>
      </c>
      <c r="Q34" s="83"/>
      <c r="R34" s="83"/>
      <c r="S34" s="83">
        <v>10.125</v>
      </c>
      <c r="T34" s="83">
        <v>6.791666666666667</v>
      </c>
      <c r="U34" s="38">
        <v>0</v>
      </c>
      <c r="V34" s="38">
        <v>6</v>
      </c>
      <c r="W34" s="38">
        <v>6</v>
      </c>
      <c r="X34" s="38">
        <v>12</v>
      </c>
      <c r="Y34" s="83"/>
      <c r="Z34" s="83"/>
      <c r="AA34" s="83"/>
      <c r="AB34" s="83"/>
      <c r="AC34" s="83"/>
      <c r="AD34" s="39">
        <v>10</v>
      </c>
      <c r="AE34" s="39">
        <v>11</v>
      </c>
      <c r="AF34" s="83" t="e">
        <v>#N/A</v>
      </c>
      <c r="AG34" s="83">
        <v>6.2</v>
      </c>
      <c r="AH34" s="38">
        <v>0</v>
      </c>
      <c r="AI34" s="38">
        <v>0</v>
      </c>
      <c r="AJ34" s="38">
        <v>4</v>
      </c>
      <c r="AK34" s="38">
        <v>1</v>
      </c>
      <c r="AL34" s="38">
        <v>5</v>
      </c>
      <c r="AM34" s="39">
        <v>13</v>
      </c>
      <c r="AN34" s="83"/>
      <c r="AO34" s="38">
        <v>1</v>
      </c>
      <c r="AP34" s="83"/>
      <c r="AQ34" s="83"/>
      <c r="AR34" s="38">
        <v>0</v>
      </c>
      <c r="AS34" s="39">
        <v>17</v>
      </c>
      <c r="AT34" s="83"/>
      <c r="AU34" s="38">
        <v>2</v>
      </c>
      <c r="AV34" s="83">
        <v>8.1838235294117645</v>
      </c>
      <c r="AW34" s="84">
        <v>20</v>
      </c>
      <c r="AX34" s="84">
        <v>10.311176470588236</v>
      </c>
      <c r="AY34" s="84"/>
      <c r="AZ34" s="137" t="s">
        <v>540</v>
      </c>
      <c r="BA34" s="137" t="s">
        <v>539</v>
      </c>
      <c r="BB34" s="36">
        <v>6.3970588235294121</v>
      </c>
      <c r="BC34" s="36"/>
      <c r="BD34" s="43" t="s">
        <v>217</v>
      </c>
      <c r="BE34" s="36"/>
      <c r="BF34" s="130"/>
      <c r="BG34" s="130"/>
      <c r="BH34" s="131"/>
      <c r="BI34" s="130">
        <v>8.1838235294117645</v>
      </c>
      <c r="BJ34" s="130"/>
      <c r="BK34" s="130">
        <v>0</v>
      </c>
      <c r="BL34" s="130"/>
      <c r="BM34" s="131"/>
      <c r="BN34" s="133"/>
      <c r="BQ34" s="130"/>
      <c r="BU34" s="130"/>
    </row>
    <row r="35" spans="1:73" s="42" customFormat="1" hidden="1" x14ac:dyDescent="0.25">
      <c r="A35" s="84"/>
      <c r="B35" s="65" t="s">
        <v>218</v>
      </c>
      <c r="C35" s="36" t="s">
        <v>219</v>
      </c>
      <c r="D35" s="36" t="s">
        <v>115</v>
      </c>
      <c r="E35" s="84" t="s">
        <v>159</v>
      </c>
      <c r="F35" s="83">
        <v>10</v>
      </c>
      <c r="G35" s="83">
        <v>0</v>
      </c>
      <c r="H35" s="83"/>
      <c r="I35" s="83">
        <v>5</v>
      </c>
      <c r="J35" s="39">
        <v>10.63</v>
      </c>
      <c r="K35" s="39">
        <v>10.63</v>
      </c>
      <c r="L35" s="35"/>
      <c r="M35" s="39">
        <v>10.63</v>
      </c>
      <c r="N35" s="39">
        <v>10.63</v>
      </c>
      <c r="O35" s="83">
        <v>15</v>
      </c>
      <c r="P35" s="83">
        <v>12.25</v>
      </c>
      <c r="Q35" s="83"/>
      <c r="R35" s="83"/>
      <c r="S35" s="83">
        <v>13.625</v>
      </c>
      <c r="T35" s="83">
        <v>9.7516666666666669</v>
      </c>
      <c r="U35" s="38">
        <v>0</v>
      </c>
      <c r="V35" s="38">
        <v>6</v>
      </c>
      <c r="W35" s="38">
        <v>6</v>
      </c>
      <c r="X35" s="38">
        <v>12</v>
      </c>
      <c r="Y35" s="39">
        <v>12.6</v>
      </c>
      <c r="Z35" s="39">
        <v>13.5</v>
      </c>
      <c r="AA35" s="39"/>
      <c r="AB35" s="39"/>
      <c r="AC35" s="39"/>
      <c r="AD35" s="39">
        <v>8.5</v>
      </c>
      <c r="AE35" s="39">
        <v>11</v>
      </c>
      <c r="AF35" s="83">
        <v>11</v>
      </c>
      <c r="AG35" s="39">
        <v>10.82</v>
      </c>
      <c r="AH35" s="38">
        <v>2</v>
      </c>
      <c r="AI35" s="38">
        <v>2</v>
      </c>
      <c r="AJ35" s="38">
        <v>0</v>
      </c>
      <c r="AK35" s="38">
        <v>1</v>
      </c>
      <c r="AL35" s="38">
        <v>9</v>
      </c>
      <c r="AM35" s="39">
        <v>11</v>
      </c>
      <c r="AN35" s="83"/>
      <c r="AO35" s="38">
        <v>1</v>
      </c>
      <c r="AP35" s="83"/>
      <c r="AQ35" s="83"/>
      <c r="AR35" s="38">
        <v>0</v>
      </c>
      <c r="AS35" s="39">
        <v>12</v>
      </c>
      <c r="AT35" s="83"/>
      <c r="AU35" s="38">
        <v>2</v>
      </c>
      <c r="AV35" s="83">
        <v>10.403823529411765</v>
      </c>
      <c r="AW35" s="84">
        <v>30</v>
      </c>
      <c r="AX35" s="84">
        <v>10.41</v>
      </c>
      <c r="AY35" s="84"/>
      <c r="AZ35" s="137" t="s">
        <v>538</v>
      </c>
      <c r="BA35" s="137" t="s">
        <v>539</v>
      </c>
      <c r="BB35" s="36">
        <v>9.3699999999999992</v>
      </c>
      <c r="BC35" s="36"/>
      <c r="BD35" s="43" t="s">
        <v>219</v>
      </c>
      <c r="BE35" s="36"/>
      <c r="BF35" s="130"/>
      <c r="BG35" s="130"/>
      <c r="BH35" s="131"/>
      <c r="BI35" s="130">
        <v>10.403823529411765</v>
      </c>
      <c r="BJ35" s="130"/>
      <c r="BK35" s="130">
        <v>0</v>
      </c>
      <c r="BL35" s="130"/>
      <c r="BM35" s="131"/>
      <c r="BN35" s="133"/>
      <c r="BQ35" s="130"/>
      <c r="BU35" s="130"/>
    </row>
    <row r="36" spans="1:73" s="42" customFormat="1" hidden="1" x14ac:dyDescent="0.25">
      <c r="A36" s="84"/>
      <c r="B36" s="65" t="s">
        <v>220</v>
      </c>
      <c r="C36" s="36" t="s">
        <v>221</v>
      </c>
      <c r="D36" s="36" t="s">
        <v>96</v>
      </c>
      <c r="E36" s="84" t="s">
        <v>159</v>
      </c>
      <c r="F36" s="83"/>
      <c r="G36" s="83"/>
      <c r="H36" s="39"/>
      <c r="I36" s="39">
        <v>10</v>
      </c>
      <c r="J36" s="83">
        <v>15</v>
      </c>
      <c r="K36" s="83">
        <v>6.5</v>
      </c>
      <c r="L36" s="35"/>
      <c r="M36" s="83"/>
      <c r="N36" s="83">
        <v>10.75</v>
      </c>
      <c r="O36" s="83">
        <v>14</v>
      </c>
      <c r="P36" s="83">
        <v>7.25</v>
      </c>
      <c r="Q36" s="83"/>
      <c r="R36" s="83"/>
      <c r="S36" s="83">
        <v>10.625</v>
      </c>
      <c r="T36" s="83">
        <v>10.458333333333334</v>
      </c>
      <c r="U36" s="38">
        <v>6</v>
      </c>
      <c r="V36" s="38">
        <v>6</v>
      </c>
      <c r="W36" s="38">
        <v>6</v>
      </c>
      <c r="X36" s="38">
        <v>18</v>
      </c>
      <c r="Y36" s="39">
        <v>10.5</v>
      </c>
      <c r="Z36" s="39">
        <v>12.1</v>
      </c>
      <c r="AA36" s="83"/>
      <c r="AB36" s="83"/>
      <c r="AC36" s="83"/>
      <c r="AD36" s="39">
        <v>10</v>
      </c>
      <c r="AE36" s="39">
        <v>14</v>
      </c>
      <c r="AF36" s="83" t="e">
        <v>#N/A</v>
      </c>
      <c r="AG36" s="39">
        <v>11.32</v>
      </c>
      <c r="AH36" s="38">
        <v>2</v>
      </c>
      <c r="AI36" s="38">
        <v>2</v>
      </c>
      <c r="AJ36" s="38">
        <v>4</v>
      </c>
      <c r="AK36" s="38">
        <v>1</v>
      </c>
      <c r="AL36" s="38">
        <v>9</v>
      </c>
      <c r="AM36" s="39">
        <v>13</v>
      </c>
      <c r="AN36" s="83"/>
      <c r="AO36" s="38">
        <v>1</v>
      </c>
      <c r="AP36" s="83"/>
      <c r="AQ36" s="83"/>
      <c r="AR36" s="38">
        <v>0</v>
      </c>
      <c r="AS36" s="39">
        <v>11</v>
      </c>
      <c r="AT36" s="83"/>
      <c r="AU36" s="38">
        <v>2</v>
      </c>
      <c r="AV36" s="83">
        <v>10.924999999999999</v>
      </c>
      <c r="AW36" s="84">
        <v>30</v>
      </c>
      <c r="AX36" s="84">
        <v>10.164705882352942</v>
      </c>
      <c r="AY36" s="84"/>
      <c r="AZ36" s="137" t="s">
        <v>538</v>
      </c>
      <c r="BA36" s="137" t="s">
        <v>539</v>
      </c>
      <c r="BB36" s="36" t="e">
        <v>#N/A</v>
      </c>
      <c r="BC36" s="36"/>
      <c r="BD36" s="43" t="s">
        <v>221</v>
      </c>
      <c r="BE36" s="36"/>
      <c r="BF36" s="130"/>
      <c r="BG36" s="130"/>
      <c r="BH36" s="131"/>
      <c r="BI36" s="130">
        <v>10.924999999999999</v>
      </c>
      <c r="BJ36" s="130"/>
      <c r="BK36" s="130">
        <v>0</v>
      </c>
      <c r="BL36" s="130"/>
      <c r="BM36" s="131"/>
      <c r="BN36" s="133"/>
      <c r="BP36" s="130"/>
      <c r="BQ36" s="130"/>
      <c r="BU36" s="130"/>
    </row>
    <row r="37" spans="1:73" s="42" customFormat="1" hidden="1" x14ac:dyDescent="0.25">
      <c r="A37" s="84"/>
      <c r="B37" s="66" t="s">
        <v>222</v>
      </c>
      <c r="C37" s="36" t="s">
        <v>223</v>
      </c>
      <c r="D37" s="36" t="s">
        <v>120</v>
      </c>
      <c r="E37" s="84" t="s">
        <v>159</v>
      </c>
      <c r="F37" s="83">
        <v>18</v>
      </c>
      <c r="G37" s="83">
        <v>8.5</v>
      </c>
      <c r="H37" s="83"/>
      <c r="I37" s="83">
        <v>13.25</v>
      </c>
      <c r="J37" s="83">
        <v>10</v>
      </c>
      <c r="K37" s="83">
        <v>10</v>
      </c>
      <c r="L37" s="35"/>
      <c r="M37" s="83"/>
      <c r="N37" s="83">
        <v>10</v>
      </c>
      <c r="O37" s="83">
        <v>13</v>
      </c>
      <c r="P37" s="83">
        <v>7.5</v>
      </c>
      <c r="Q37" s="83"/>
      <c r="R37" s="83"/>
      <c r="S37" s="83">
        <v>10.25</v>
      </c>
      <c r="T37" s="83">
        <v>11.166666666666666</v>
      </c>
      <c r="U37" s="38">
        <v>6</v>
      </c>
      <c r="V37" s="38">
        <v>6</v>
      </c>
      <c r="W37" s="38">
        <v>6</v>
      </c>
      <c r="X37" s="38">
        <v>18</v>
      </c>
      <c r="Y37" s="39">
        <v>9.6199999999999992</v>
      </c>
      <c r="Z37" s="39">
        <v>10.5</v>
      </c>
      <c r="AA37" s="39"/>
      <c r="AB37" s="39"/>
      <c r="AC37" s="39"/>
      <c r="AD37" s="39">
        <v>6.25</v>
      </c>
      <c r="AE37" s="39">
        <v>20</v>
      </c>
      <c r="AF37" s="83">
        <v>20</v>
      </c>
      <c r="AG37" s="39">
        <v>10.523999999999999</v>
      </c>
      <c r="AH37" s="38">
        <v>0</v>
      </c>
      <c r="AI37" s="38">
        <v>2</v>
      </c>
      <c r="AJ37" s="38">
        <v>0</v>
      </c>
      <c r="AK37" s="38">
        <v>1</v>
      </c>
      <c r="AL37" s="38">
        <v>9</v>
      </c>
      <c r="AM37" s="39">
        <v>17</v>
      </c>
      <c r="AN37" s="83"/>
      <c r="AO37" s="38">
        <v>1</v>
      </c>
      <c r="AP37" s="39">
        <v>10.5</v>
      </c>
      <c r="AQ37" s="83"/>
      <c r="AR37" s="38">
        <v>2</v>
      </c>
      <c r="AS37" s="83"/>
      <c r="AT37" s="83"/>
      <c r="AU37" s="38">
        <v>0</v>
      </c>
      <c r="AV37" s="83">
        <v>11.24235294117647</v>
      </c>
      <c r="AW37" s="84">
        <v>30</v>
      </c>
      <c r="AX37" s="84">
        <v>10.014705882352942</v>
      </c>
      <c r="AY37" s="84"/>
      <c r="AZ37" s="137" t="s">
        <v>538</v>
      </c>
      <c r="BA37" s="137" t="s">
        <v>539</v>
      </c>
      <c r="BB37" s="36">
        <v>9.2200000000000006</v>
      </c>
      <c r="BC37" s="36"/>
      <c r="BD37" s="43" t="s">
        <v>223</v>
      </c>
      <c r="BE37" s="36"/>
      <c r="BF37" s="130"/>
      <c r="BG37" s="130"/>
      <c r="BH37" s="131"/>
      <c r="BI37" s="130">
        <v>11.24235294117647</v>
      </c>
      <c r="BJ37" s="130"/>
      <c r="BK37" s="130">
        <v>0</v>
      </c>
      <c r="BL37" s="130"/>
      <c r="BM37" s="131"/>
      <c r="BN37" s="133"/>
      <c r="BP37" s="130"/>
      <c r="BQ37" s="130"/>
      <c r="BU37" s="130"/>
    </row>
    <row r="38" spans="1:73" s="42" customFormat="1" hidden="1" x14ac:dyDescent="0.25">
      <c r="A38" s="84"/>
      <c r="B38" s="62" t="s">
        <v>224</v>
      </c>
      <c r="C38" s="36" t="s">
        <v>225</v>
      </c>
      <c r="D38" s="36" t="s">
        <v>70</v>
      </c>
      <c r="E38" s="84" t="s">
        <v>159</v>
      </c>
      <c r="F38" s="39">
        <v>10</v>
      </c>
      <c r="G38" s="39">
        <v>10</v>
      </c>
      <c r="H38" s="39">
        <v>10</v>
      </c>
      <c r="I38" s="83">
        <v>10</v>
      </c>
      <c r="J38" s="83">
        <v>14</v>
      </c>
      <c r="K38" s="83">
        <v>6.5</v>
      </c>
      <c r="L38" s="35"/>
      <c r="M38" s="83"/>
      <c r="N38" s="83">
        <v>10.25</v>
      </c>
      <c r="O38" s="83">
        <v>15</v>
      </c>
      <c r="P38" s="83">
        <v>8.25</v>
      </c>
      <c r="Q38" s="83"/>
      <c r="R38" s="83"/>
      <c r="S38" s="83">
        <v>11.625</v>
      </c>
      <c r="T38" s="83">
        <v>10.625</v>
      </c>
      <c r="U38" s="38">
        <v>6</v>
      </c>
      <c r="V38" s="38">
        <v>6</v>
      </c>
      <c r="W38" s="38">
        <v>6</v>
      </c>
      <c r="X38" s="38">
        <v>18</v>
      </c>
      <c r="Y38" s="83"/>
      <c r="Z38" s="83"/>
      <c r="AA38" s="83"/>
      <c r="AB38" s="83"/>
      <c r="AC38" s="83"/>
      <c r="AD38" s="39">
        <v>10.25</v>
      </c>
      <c r="AE38" s="39">
        <v>17</v>
      </c>
      <c r="AF38" s="83">
        <v>17</v>
      </c>
      <c r="AG38" s="83">
        <v>7.5</v>
      </c>
      <c r="AH38" s="38">
        <v>0</v>
      </c>
      <c r="AI38" s="38">
        <v>0</v>
      </c>
      <c r="AJ38" s="38">
        <v>4</v>
      </c>
      <c r="AK38" s="38">
        <v>1</v>
      </c>
      <c r="AL38" s="38">
        <v>5</v>
      </c>
      <c r="AM38" s="39">
        <v>14</v>
      </c>
      <c r="AN38" s="83"/>
      <c r="AO38" s="38">
        <v>1</v>
      </c>
      <c r="AP38" s="83"/>
      <c r="AQ38" s="83"/>
      <c r="AR38" s="38">
        <v>2</v>
      </c>
      <c r="AS38" s="39">
        <v>11.75</v>
      </c>
      <c r="AT38" s="83"/>
      <c r="AU38" s="38">
        <v>2</v>
      </c>
      <c r="AV38" s="83">
        <v>10.036764705882353</v>
      </c>
      <c r="AW38" s="84">
        <v>30</v>
      </c>
      <c r="AX38" s="84">
        <v>5.2705882352941176</v>
      </c>
      <c r="AY38" s="84"/>
      <c r="AZ38" s="137" t="s">
        <v>538</v>
      </c>
      <c r="BA38" s="137" t="s">
        <v>539</v>
      </c>
      <c r="BB38" s="36">
        <v>9.44</v>
      </c>
      <c r="BC38" s="36"/>
      <c r="BD38" s="43" t="s">
        <v>225</v>
      </c>
      <c r="BE38" s="36"/>
      <c r="BF38" s="130"/>
      <c r="BG38" s="130"/>
      <c r="BH38" s="131"/>
      <c r="BI38" s="130">
        <v>10.036764705882353</v>
      </c>
      <c r="BJ38" s="130"/>
      <c r="BK38" s="130">
        <v>0</v>
      </c>
      <c r="BL38" s="130"/>
      <c r="BM38" s="131"/>
      <c r="BN38" s="133"/>
      <c r="BQ38" s="130"/>
      <c r="BU38" s="130"/>
    </row>
    <row r="39" spans="1:73" s="42" customFormat="1" hidden="1" x14ac:dyDescent="0.25">
      <c r="A39" s="84"/>
      <c r="B39" s="66" t="s">
        <v>226</v>
      </c>
      <c r="C39" s="36" t="s">
        <v>114</v>
      </c>
      <c r="D39" s="36" t="s">
        <v>111</v>
      </c>
      <c r="E39" s="84" t="s">
        <v>159</v>
      </c>
      <c r="F39" s="67"/>
      <c r="G39" s="83">
        <v>0</v>
      </c>
      <c r="H39" s="39"/>
      <c r="I39" s="83">
        <v>0</v>
      </c>
      <c r="J39" s="83">
        <v>13</v>
      </c>
      <c r="K39" s="83">
        <v>7.5</v>
      </c>
      <c r="L39" s="35"/>
      <c r="M39" s="83"/>
      <c r="N39" s="83">
        <v>10.25</v>
      </c>
      <c r="O39" s="39">
        <v>12</v>
      </c>
      <c r="P39" s="83">
        <v>5.75</v>
      </c>
      <c r="Q39" s="83"/>
      <c r="R39" s="83"/>
      <c r="S39" s="83">
        <v>8.875</v>
      </c>
      <c r="T39" s="83">
        <v>6.375</v>
      </c>
      <c r="U39" s="38">
        <v>0</v>
      </c>
      <c r="V39" s="38">
        <v>6</v>
      </c>
      <c r="W39" s="38">
        <v>0</v>
      </c>
      <c r="X39" s="38">
        <v>6</v>
      </c>
      <c r="Y39" s="39">
        <v>12.87</v>
      </c>
      <c r="Z39" s="39">
        <v>10.81</v>
      </c>
      <c r="AA39" s="83"/>
      <c r="AB39" s="83"/>
      <c r="AC39" s="83"/>
      <c r="AD39" s="39">
        <v>8.6300000000000008</v>
      </c>
      <c r="AE39" s="39">
        <v>11</v>
      </c>
      <c r="AF39" s="83" t="e">
        <v>#N/A</v>
      </c>
      <c r="AG39" s="83">
        <v>10.388</v>
      </c>
      <c r="AH39" s="38">
        <v>2</v>
      </c>
      <c r="AI39" s="38">
        <v>2</v>
      </c>
      <c r="AJ39" s="38">
        <v>0</v>
      </c>
      <c r="AK39" s="38">
        <v>1</v>
      </c>
      <c r="AL39" s="38">
        <v>9</v>
      </c>
      <c r="AM39" s="39">
        <v>11</v>
      </c>
      <c r="AN39" s="83"/>
      <c r="AO39" s="38">
        <v>1</v>
      </c>
      <c r="AP39" s="83"/>
      <c r="AQ39" s="83"/>
      <c r="AR39" s="38">
        <v>0</v>
      </c>
      <c r="AS39" s="39">
        <v>10</v>
      </c>
      <c r="AT39" s="83"/>
      <c r="AU39" s="38">
        <v>2</v>
      </c>
      <c r="AV39" s="83">
        <v>8.2538235294117648</v>
      </c>
      <c r="AW39" s="84">
        <v>18</v>
      </c>
      <c r="AX39" s="84">
        <v>10.067058823529413</v>
      </c>
      <c r="AY39" s="84"/>
      <c r="AZ39" s="137" t="s">
        <v>540</v>
      </c>
      <c r="BA39" s="137" t="s">
        <v>539</v>
      </c>
      <c r="BB39" s="36">
        <v>6.6882352941176473</v>
      </c>
      <c r="BC39" s="36"/>
      <c r="BD39" s="43" t="s">
        <v>114</v>
      </c>
      <c r="BE39" s="36"/>
      <c r="BF39" s="130"/>
      <c r="BG39" s="130"/>
      <c r="BH39" s="131"/>
      <c r="BI39" s="130">
        <v>8.2538235294117648</v>
      </c>
      <c r="BJ39" s="130"/>
      <c r="BK39" s="130">
        <v>0</v>
      </c>
      <c r="BL39" s="130"/>
      <c r="BM39" s="131"/>
      <c r="BN39" s="133"/>
      <c r="BQ39" s="130"/>
      <c r="BU39" s="130"/>
    </row>
    <row r="40" spans="1:73" s="42" customFormat="1" hidden="1" x14ac:dyDescent="0.25">
      <c r="A40" s="84"/>
      <c r="B40" s="43" t="s">
        <v>227</v>
      </c>
      <c r="C40" s="36" t="s">
        <v>228</v>
      </c>
      <c r="D40" s="36" t="s">
        <v>108</v>
      </c>
      <c r="E40" s="84" t="s">
        <v>159</v>
      </c>
      <c r="F40" s="83">
        <v>12.5</v>
      </c>
      <c r="G40" s="83">
        <v>11</v>
      </c>
      <c r="H40" s="39"/>
      <c r="I40" s="83">
        <v>11.75</v>
      </c>
      <c r="J40" s="83"/>
      <c r="K40" s="83"/>
      <c r="L40" s="35"/>
      <c r="M40" s="83"/>
      <c r="N40" s="39">
        <v>10.5</v>
      </c>
      <c r="O40" s="83">
        <v>14</v>
      </c>
      <c r="P40" s="83">
        <v>10.75</v>
      </c>
      <c r="Q40" s="83"/>
      <c r="R40" s="83"/>
      <c r="S40" s="83">
        <v>12.375</v>
      </c>
      <c r="T40" s="83">
        <v>11.541666666666666</v>
      </c>
      <c r="U40" s="38">
        <v>6</v>
      </c>
      <c r="V40" s="38">
        <v>6</v>
      </c>
      <c r="W40" s="38">
        <v>6</v>
      </c>
      <c r="X40" s="38">
        <v>18</v>
      </c>
      <c r="Y40" s="39">
        <v>10</v>
      </c>
      <c r="Z40" s="39">
        <v>12</v>
      </c>
      <c r="AA40" s="83"/>
      <c r="AB40" s="83"/>
      <c r="AC40" s="83"/>
      <c r="AD40" s="39">
        <v>7.25</v>
      </c>
      <c r="AE40" s="39">
        <v>16</v>
      </c>
      <c r="AF40" s="83" t="e">
        <v>#N/A</v>
      </c>
      <c r="AG40" s="39">
        <v>10.5</v>
      </c>
      <c r="AH40" s="38">
        <v>2</v>
      </c>
      <c r="AI40" s="38">
        <v>2</v>
      </c>
      <c r="AJ40" s="38">
        <v>0</v>
      </c>
      <c r="AK40" s="38">
        <v>1</v>
      </c>
      <c r="AL40" s="38">
        <v>9</v>
      </c>
      <c r="AM40" s="39">
        <v>10</v>
      </c>
      <c r="AN40" s="83"/>
      <c r="AO40" s="38">
        <v>1</v>
      </c>
      <c r="AP40" s="83"/>
      <c r="AQ40" s="83"/>
      <c r="AR40" s="38">
        <v>0</v>
      </c>
      <c r="AS40" s="39">
        <v>12</v>
      </c>
      <c r="AT40" s="83"/>
      <c r="AU40" s="38">
        <v>2</v>
      </c>
      <c r="AV40" s="83">
        <v>11.198529411764707</v>
      </c>
      <c r="AW40" s="84">
        <v>30</v>
      </c>
      <c r="AX40" s="84">
        <v>10.125882352941176</v>
      </c>
      <c r="AY40" s="84"/>
      <c r="AZ40" s="137" t="s">
        <v>538</v>
      </c>
      <c r="BA40" s="137" t="s">
        <v>539</v>
      </c>
      <c r="BB40" s="36" t="e">
        <v>#N/A</v>
      </c>
      <c r="BC40" s="36"/>
      <c r="BD40" s="43" t="s">
        <v>228</v>
      </c>
      <c r="BE40" s="36"/>
      <c r="BF40" s="130"/>
      <c r="BG40" s="130"/>
      <c r="BH40" s="131"/>
      <c r="BI40" s="130">
        <v>11.198529411764707</v>
      </c>
      <c r="BJ40" s="130"/>
      <c r="BK40" s="130">
        <v>0</v>
      </c>
      <c r="BL40" s="130"/>
      <c r="BM40" s="131"/>
      <c r="BN40" s="133"/>
      <c r="BQ40" s="130"/>
      <c r="BU40" s="130"/>
    </row>
    <row r="41" spans="1:73" s="42" customFormat="1" hidden="1" x14ac:dyDescent="0.25">
      <c r="A41" s="84"/>
      <c r="B41" s="65" t="s">
        <v>229</v>
      </c>
      <c r="C41" s="36" t="s">
        <v>230</v>
      </c>
      <c r="D41" s="36" t="s">
        <v>231</v>
      </c>
      <c r="E41" s="84" t="s">
        <v>159</v>
      </c>
      <c r="F41" s="83">
        <v>11</v>
      </c>
      <c r="G41" s="83"/>
      <c r="H41" s="39"/>
      <c r="I41" s="83">
        <v>5.5</v>
      </c>
      <c r="J41" s="83"/>
      <c r="K41" s="83">
        <v>4</v>
      </c>
      <c r="L41" s="35"/>
      <c r="M41" s="83"/>
      <c r="N41" s="83">
        <v>2</v>
      </c>
      <c r="O41" s="83">
        <v>13</v>
      </c>
      <c r="P41" s="83">
        <v>7</v>
      </c>
      <c r="Q41" s="83"/>
      <c r="R41" s="83"/>
      <c r="S41" s="48">
        <v>10</v>
      </c>
      <c r="T41" s="83">
        <v>5.833333333333333</v>
      </c>
      <c r="U41" s="38">
        <v>0</v>
      </c>
      <c r="V41" s="38">
        <v>0</v>
      </c>
      <c r="W41" s="38">
        <v>6</v>
      </c>
      <c r="X41" s="38">
        <v>6</v>
      </c>
      <c r="Y41" s="39">
        <v>14.12</v>
      </c>
      <c r="Z41" s="83"/>
      <c r="AA41" s="83"/>
      <c r="AB41" s="83">
        <v>3.25</v>
      </c>
      <c r="AC41" s="83"/>
      <c r="AD41" s="83">
        <v>1.625</v>
      </c>
      <c r="AE41" s="83">
        <v>18</v>
      </c>
      <c r="AF41" s="83">
        <v>18</v>
      </c>
      <c r="AG41" s="83">
        <v>7.0739999999999998</v>
      </c>
      <c r="AH41" s="38">
        <v>2</v>
      </c>
      <c r="AI41" s="38">
        <v>0</v>
      </c>
      <c r="AJ41" s="38">
        <v>0</v>
      </c>
      <c r="AK41" s="38">
        <v>1</v>
      </c>
      <c r="AL41" s="38">
        <v>3</v>
      </c>
      <c r="AM41" s="39">
        <v>16</v>
      </c>
      <c r="AN41" s="83"/>
      <c r="AO41" s="38">
        <v>1</v>
      </c>
      <c r="AP41" s="39">
        <v>12.25</v>
      </c>
      <c r="AQ41" s="83"/>
      <c r="AR41" s="38">
        <v>2</v>
      </c>
      <c r="AS41" s="83"/>
      <c r="AT41" s="83"/>
      <c r="AU41" s="38">
        <v>0</v>
      </c>
      <c r="AV41" s="83">
        <v>7.5511764705882358</v>
      </c>
      <c r="AW41" s="84">
        <v>12</v>
      </c>
      <c r="AX41" s="84">
        <v>10.39</v>
      </c>
      <c r="AY41" s="84"/>
      <c r="AZ41" s="137" t="s">
        <v>540</v>
      </c>
      <c r="BA41" s="137" t="s">
        <v>539</v>
      </c>
      <c r="BB41" s="36">
        <v>9.35</v>
      </c>
      <c r="BC41" s="36"/>
      <c r="BD41" s="43" t="s">
        <v>230</v>
      </c>
      <c r="BE41" s="36"/>
      <c r="BF41" s="130"/>
      <c r="BG41" s="130"/>
      <c r="BH41" s="131"/>
      <c r="BI41" s="130">
        <v>7.5511764705882358</v>
      </c>
      <c r="BJ41" s="130"/>
      <c r="BK41" s="130">
        <v>0</v>
      </c>
      <c r="BL41" s="130"/>
      <c r="BM41" s="131"/>
      <c r="BN41" s="133"/>
      <c r="BP41" s="130"/>
      <c r="BQ41" s="130"/>
      <c r="BU41" s="130"/>
    </row>
    <row r="42" spans="1:73" s="42" customFormat="1" hidden="1" x14ac:dyDescent="0.25">
      <c r="A42" s="84"/>
      <c r="B42" s="43" t="s">
        <v>232</v>
      </c>
      <c r="C42" s="36" t="s">
        <v>148</v>
      </c>
      <c r="D42" s="36" t="s">
        <v>117</v>
      </c>
      <c r="E42" s="84" t="s">
        <v>159</v>
      </c>
      <c r="F42" s="83">
        <v>17</v>
      </c>
      <c r="G42" s="83">
        <v>7</v>
      </c>
      <c r="H42" s="83"/>
      <c r="I42" s="83">
        <v>12</v>
      </c>
      <c r="J42" s="39">
        <v>10</v>
      </c>
      <c r="K42" s="39">
        <v>10</v>
      </c>
      <c r="L42" s="35"/>
      <c r="M42" s="39">
        <v>10</v>
      </c>
      <c r="N42" s="39">
        <v>10</v>
      </c>
      <c r="O42" s="83"/>
      <c r="P42" s="83">
        <v>2.5</v>
      </c>
      <c r="Q42" s="83"/>
      <c r="R42" s="83"/>
      <c r="S42" s="83">
        <v>2.5</v>
      </c>
      <c r="T42" s="83">
        <v>8.1666666666666661</v>
      </c>
      <c r="U42" s="38">
        <v>6</v>
      </c>
      <c r="V42" s="38">
        <v>6</v>
      </c>
      <c r="W42" s="38">
        <v>0</v>
      </c>
      <c r="X42" s="38">
        <v>12</v>
      </c>
      <c r="Y42" s="39">
        <v>11.5</v>
      </c>
      <c r="Z42" s="39">
        <v>15</v>
      </c>
      <c r="AA42" s="39"/>
      <c r="AB42" s="39"/>
      <c r="AC42" s="39"/>
      <c r="AD42" s="39">
        <v>10</v>
      </c>
      <c r="AE42" s="39">
        <v>15</v>
      </c>
      <c r="AF42" s="83">
        <v>15</v>
      </c>
      <c r="AG42" s="39">
        <v>12.3</v>
      </c>
      <c r="AH42" s="38">
        <v>2</v>
      </c>
      <c r="AI42" s="38">
        <v>2</v>
      </c>
      <c r="AJ42" s="38">
        <v>4</v>
      </c>
      <c r="AK42" s="38">
        <v>1</v>
      </c>
      <c r="AL42" s="38">
        <v>9</v>
      </c>
      <c r="AM42" s="39">
        <v>15</v>
      </c>
      <c r="AN42" s="83"/>
      <c r="AO42" s="38">
        <v>1</v>
      </c>
      <c r="AP42" s="83"/>
      <c r="AQ42" s="83"/>
      <c r="AR42" s="38">
        <v>0</v>
      </c>
      <c r="AS42" s="39">
        <v>10</v>
      </c>
      <c r="AT42" s="83"/>
      <c r="AU42" s="38">
        <v>2</v>
      </c>
      <c r="AV42" s="83">
        <v>10</v>
      </c>
      <c r="AW42" s="84">
        <v>30</v>
      </c>
      <c r="AX42" s="84">
        <v>8.6111764705882354</v>
      </c>
      <c r="AY42" s="84"/>
      <c r="AZ42" s="137" t="s">
        <v>538</v>
      </c>
      <c r="BA42" s="137" t="s">
        <v>539</v>
      </c>
      <c r="BB42" s="36">
        <v>9.9600000000000009</v>
      </c>
      <c r="BC42" s="36"/>
      <c r="BD42" s="43" t="s">
        <v>148</v>
      </c>
      <c r="BE42" s="36"/>
      <c r="BF42" s="130"/>
      <c r="BG42" s="130"/>
      <c r="BH42" s="131"/>
      <c r="BI42" s="130">
        <v>10</v>
      </c>
      <c r="BJ42" s="130"/>
      <c r="BK42" s="130">
        <v>0</v>
      </c>
      <c r="BL42" s="130"/>
      <c r="BM42" s="131"/>
      <c r="BN42" s="133"/>
      <c r="BQ42" s="130"/>
      <c r="BU42" s="130"/>
    </row>
    <row r="43" spans="1:73" s="42" customFormat="1" hidden="1" x14ac:dyDescent="0.25">
      <c r="A43" s="84"/>
      <c r="B43" s="43" t="s">
        <v>233</v>
      </c>
      <c r="C43" s="36" t="s">
        <v>234</v>
      </c>
      <c r="D43" s="36" t="s">
        <v>90</v>
      </c>
      <c r="E43" s="84" t="s">
        <v>159</v>
      </c>
      <c r="F43" s="39">
        <v>10.130000000000001</v>
      </c>
      <c r="G43" s="39">
        <v>10.130000000000001</v>
      </c>
      <c r="H43" s="39">
        <v>10.130000000000001</v>
      </c>
      <c r="I43" s="83">
        <v>10.130000000000001</v>
      </c>
      <c r="J43" s="83">
        <v>10</v>
      </c>
      <c r="K43" s="83">
        <v>4.9000000000000004</v>
      </c>
      <c r="L43" s="35"/>
      <c r="M43" s="83"/>
      <c r="N43" s="83">
        <v>7.45</v>
      </c>
      <c r="O43" s="83">
        <v>13</v>
      </c>
      <c r="P43" s="83">
        <v>7</v>
      </c>
      <c r="Q43" s="83"/>
      <c r="R43" s="83"/>
      <c r="S43" s="48">
        <v>10</v>
      </c>
      <c r="T43" s="83">
        <v>9.1933333333333334</v>
      </c>
      <c r="U43" s="38">
        <v>6</v>
      </c>
      <c r="V43" s="38">
        <v>0</v>
      </c>
      <c r="W43" s="38">
        <v>6</v>
      </c>
      <c r="X43" s="38">
        <v>12</v>
      </c>
      <c r="Y43" s="39">
        <v>10</v>
      </c>
      <c r="Z43" s="39">
        <v>10</v>
      </c>
      <c r="AA43" s="39"/>
      <c r="AB43" s="39"/>
      <c r="AC43" s="39"/>
      <c r="AD43" s="39">
        <v>8.1300000000000008</v>
      </c>
      <c r="AE43" s="39">
        <v>16</v>
      </c>
      <c r="AF43" s="83" t="e">
        <v>#N/A</v>
      </c>
      <c r="AG43" s="39">
        <v>10.452000000000002</v>
      </c>
      <c r="AH43" s="38">
        <v>2</v>
      </c>
      <c r="AI43" s="38">
        <v>2</v>
      </c>
      <c r="AJ43" s="38">
        <v>0</v>
      </c>
      <c r="AK43" s="38">
        <v>1</v>
      </c>
      <c r="AL43" s="38">
        <v>9</v>
      </c>
      <c r="AM43" s="39">
        <v>11</v>
      </c>
      <c r="AN43" s="83"/>
      <c r="AO43" s="38">
        <v>1</v>
      </c>
      <c r="AP43" s="83"/>
      <c r="AQ43" s="83"/>
      <c r="AR43" s="38">
        <v>0</v>
      </c>
      <c r="AS43" s="83">
        <v>12</v>
      </c>
      <c r="AT43" s="83"/>
      <c r="AU43" s="38">
        <v>2</v>
      </c>
      <c r="AV43" s="83">
        <v>10</v>
      </c>
      <c r="AW43" s="84">
        <v>30</v>
      </c>
      <c r="AX43" s="84">
        <v>6.9417647058823526</v>
      </c>
      <c r="AY43" s="84"/>
      <c r="AZ43" s="137" t="s">
        <v>538</v>
      </c>
      <c r="BA43" s="137" t="s">
        <v>539</v>
      </c>
      <c r="BB43" s="36" t="e">
        <v>#N/A</v>
      </c>
      <c r="BC43" s="36"/>
      <c r="BD43" s="43" t="s">
        <v>234</v>
      </c>
      <c r="BE43" s="36"/>
      <c r="BF43" s="130"/>
      <c r="BG43" s="130"/>
      <c r="BH43" s="131"/>
      <c r="BI43" s="130">
        <v>10</v>
      </c>
      <c r="BJ43" s="130"/>
      <c r="BK43" s="130">
        <v>0</v>
      </c>
      <c r="BL43" s="130"/>
      <c r="BM43" s="131"/>
      <c r="BN43" s="133"/>
      <c r="BQ43" s="130"/>
      <c r="BU43" s="130"/>
    </row>
    <row r="44" spans="1:73" s="42" customFormat="1" hidden="1" x14ac:dyDescent="0.25">
      <c r="A44" s="84"/>
      <c r="B44" s="65" t="s">
        <v>235</v>
      </c>
      <c r="C44" s="36" t="s">
        <v>236</v>
      </c>
      <c r="D44" s="36" t="s">
        <v>74</v>
      </c>
      <c r="E44" s="84" t="s">
        <v>159</v>
      </c>
      <c r="F44" s="83"/>
      <c r="G44" s="83"/>
      <c r="H44" s="39"/>
      <c r="I44" s="39">
        <v>10</v>
      </c>
      <c r="J44" s="39">
        <v>12.5</v>
      </c>
      <c r="K44" s="83">
        <v>9</v>
      </c>
      <c r="L44" s="35"/>
      <c r="M44" s="83"/>
      <c r="N44" s="83">
        <v>10.75</v>
      </c>
      <c r="O44" s="83">
        <v>13</v>
      </c>
      <c r="P44" s="83">
        <v>9.75</v>
      </c>
      <c r="Q44" s="83"/>
      <c r="R44" s="83"/>
      <c r="S44" s="83">
        <v>11.375</v>
      </c>
      <c r="T44" s="83">
        <v>10.708333333333334</v>
      </c>
      <c r="U44" s="38">
        <v>6</v>
      </c>
      <c r="V44" s="38">
        <v>6</v>
      </c>
      <c r="W44" s="38">
        <v>6</v>
      </c>
      <c r="X44" s="38">
        <v>18</v>
      </c>
      <c r="Y44" s="39">
        <v>11</v>
      </c>
      <c r="Z44" s="39">
        <v>12</v>
      </c>
      <c r="AA44" s="83"/>
      <c r="AB44" s="83"/>
      <c r="AC44" s="83"/>
      <c r="AD44" s="39">
        <v>10</v>
      </c>
      <c r="AE44" s="39">
        <v>17</v>
      </c>
      <c r="AF44" s="83" t="e">
        <v>#N/A</v>
      </c>
      <c r="AG44" s="39">
        <v>12</v>
      </c>
      <c r="AH44" s="38">
        <v>2</v>
      </c>
      <c r="AI44" s="38">
        <v>2</v>
      </c>
      <c r="AJ44" s="38">
        <v>4</v>
      </c>
      <c r="AK44" s="38">
        <v>1</v>
      </c>
      <c r="AL44" s="38">
        <v>9</v>
      </c>
      <c r="AM44" s="39">
        <v>11</v>
      </c>
      <c r="AN44" s="83"/>
      <c r="AO44" s="38">
        <v>1</v>
      </c>
      <c r="AP44" s="39">
        <v>11</v>
      </c>
      <c r="AQ44" s="83"/>
      <c r="AR44" s="38">
        <v>2</v>
      </c>
      <c r="AS44" s="83"/>
      <c r="AT44" s="83"/>
      <c r="AU44" s="38">
        <v>0</v>
      </c>
      <c r="AV44" s="83">
        <v>11.139705882352942</v>
      </c>
      <c r="AW44" s="84">
        <v>30</v>
      </c>
      <c r="AX44" s="84">
        <v>9.5</v>
      </c>
      <c r="AY44" s="84"/>
      <c r="AZ44" s="137" t="s">
        <v>538</v>
      </c>
      <c r="BA44" s="137" t="s">
        <v>539</v>
      </c>
      <c r="BB44" s="36" t="e">
        <v>#N/A</v>
      </c>
      <c r="BC44" s="36"/>
      <c r="BD44" s="43" t="s">
        <v>236</v>
      </c>
      <c r="BE44" s="36"/>
      <c r="BF44" s="130"/>
      <c r="BG44" s="130"/>
      <c r="BH44" s="131"/>
      <c r="BI44" s="130">
        <v>11.139705882352942</v>
      </c>
      <c r="BJ44" s="130"/>
      <c r="BK44" s="130">
        <v>0</v>
      </c>
      <c r="BL44" s="130"/>
      <c r="BM44" s="131"/>
      <c r="BN44" s="133"/>
      <c r="BQ44" s="130"/>
      <c r="BU44" s="130"/>
    </row>
    <row r="45" spans="1:73" s="42" customFormat="1" hidden="1" x14ac:dyDescent="0.25">
      <c r="A45" s="84"/>
      <c r="B45" s="62" t="s">
        <v>237</v>
      </c>
      <c r="C45" s="36" t="s">
        <v>238</v>
      </c>
      <c r="D45" s="36" t="s">
        <v>239</v>
      </c>
      <c r="E45" s="84" t="s">
        <v>159</v>
      </c>
      <c r="F45" s="67"/>
      <c r="G45" s="83"/>
      <c r="H45" s="83"/>
      <c r="I45" s="83">
        <v>0</v>
      </c>
      <c r="J45" s="83">
        <v>13</v>
      </c>
      <c r="K45" s="83">
        <v>7</v>
      </c>
      <c r="L45" s="35"/>
      <c r="M45" s="83"/>
      <c r="N45" s="83">
        <v>10</v>
      </c>
      <c r="O45" s="83">
        <v>15</v>
      </c>
      <c r="P45" s="83">
        <v>8.5</v>
      </c>
      <c r="Q45" s="83"/>
      <c r="R45" s="83"/>
      <c r="S45" s="83">
        <v>11.75</v>
      </c>
      <c r="T45" s="83">
        <v>7.25</v>
      </c>
      <c r="U45" s="38">
        <v>0</v>
      </c>
      <c r="V45" s="38">
        <v>6</v>
      </c>
      <c r="W45" s="38">
        <v>6</v>
      </c>
      <c r="X45" s="38">
        <v>12</v>
      </c>
      <c r="Y45" s="39">
        <v>10.32</v>
      </c>
      <c r="Z45" s="39">
        <v>10.5</v>
      </c>
      <c r="AA45" s="39"/>
      <c r="AB45" s="39"/>
      <c r="AC45" s="39"/>
      <c r="AD45" s="39">
        <v>7</v>
      </c>
      <c r="AE45" s="39">
        <v>20</v>
      </c>
      <c r="AF45" s="83">
        <v>20</v>
      </c>
      <c r="AG45" s="39">
        <v>10.964</v>
      </c>
      <c r="AH45" s="38">
        <v>2</v>
      </c>
      <c r="AI45" s="38">
        <v>2</v>
      </c>
      <c r="AJ45" s="38">
        <v>0</v>
      </c>
      <c r="AK45" s="38">
        <v>1</v>
      </c>
      <c r="AL45" s="38">
        <v>9</v>
      </c>
      <c r="AM45" s="39">
        <v>16</v>
      </c>
      <c r="AN45" s="83"/>
      <c r="AO45" s="38">
        <v>1</v>
      </c>
      <c r="AP45" s="83"/>
      <c r="AQ45" s="83"/>
      <c r="AR45" s="38">
        <v>0</v>
      </c>
      <c r="AS45" s="39">
        <v>10</v>
      </c>
      <c r="AT45" s="83"/>
      <c r="AU45" s="38">
        <v>2</v>
      </c>
      <c r="AV45" s="83">
        <v>9.1805882352941168</v>
      </c>
      <c r="AW45" s="84">
        <v>24</v>
      </c>
      <c r="AX45" s="84">
        <v>9.4264705882352935</v>
      </c>
      <c r="AY45" s="84"/>
      <c r="AZ45" s="137" t="s">
        <v>540</v>
      </c>
      <c r="BA45" s="137" t="s">
        <v>539</v>
      </c>
      <c r="BB45" s="36">
        <v>8.8699999999999992</v>
      </c>
      <c r="BC45" s="36"/>
      <c r="BD45" s="43" t="s">
        <v>238</v>
      </c>
      <c r="BE45" s="36"/>
      <c r="BF45" s="130"/>
      <c r="BG45" s="130"/>
      <c r="BH45" s="131"/>
      <c r="BI45" s="130">
        <v>9.1805882352941168</v>
      </c>
      <c r="BJ45" s="130"/>
      <c r="BK45" s="130">
        <v>0</v>
      </c>
      <c r="BL45" s="130"/>
      <c r="BM45" s="131"/>
      <c r="BN45" s="133"/>
      <c r="BQ45" s="130"/>
      <c r="BU45" s="130"/>
    </row>
    <row r="46" spans="1:73" s="42" customFormat="1" hidden="1" x14ac:dyDescent="0.25">
      <c r="A46" s="84"/>
      <c r="B46" s="66" t="s">
        <v>240</v>
      </c>
      <c r="C46" s="36" t="s">
        <v>241</v>
      </c>
      <c r="D46" s="36" t="s">
        <v>85</v>
      </c>
      <c r="E46" s="84" t="s">
        <v>159</v>
      </c>
      <c r="F46" s="83">
        <v>14</v>
      </c>
      <c r="G46" s="83"/>
      <c r="H46" s="83"/>
      <c r="I46" s="83">
        <v>7</v>
      </c>
      <c r="J46" s="83">
        <v>13</v>
      </c>
      <c r="K46" s="83">
        <v>4</v>
      </c>
      <c r="L46" s="35"/>
      <c r="M46" s="83"/>
      <c r="N46" s="83">
        <v>8.5</v>
      </c>
      <c r="O46" s="83">
        <v>15</v>
      </c>
      <c r="P46" s="83">
        <v>5</v>
      </c>
      <c r="Q46" s="83"/>
      <c r="R46" s="83"/>
      <c r="S46" s="48">
        <v>10</v>
      </c>
      <c r="T46" s="83">
        <v>8.5</v>
      </c>
      <c r="U46" s="38">
        <v>0</v>
      </c>
      <c r="V46" s="38">
        <v>0</v>
      </c>
      <c r="W46" s="38">
        <v>6</v>
      </c>
      <c r="X46" s="38">
        <v>6</v>
      </c>
      <c r="Y46" s="39">
        <v>10</v>
      </c>
      <c r="Z46" s="39">
        <v>14</v>
      </c>
      <c r="AA46" s="39"/>
      <c r="AB46" s="39"/>
      <c r="AC46" s="39"/>
      <c r="AD46" s="39">
        <v>10</v>
      </c>
      <c r="AE46" s="39">
        <v>16</v>
      </c>
      <c r="AF46" s="83">
        <v>16</v>
      </c>
      <c r="AG46" s="39">
        <v>12</v>
      </c>
      <c r="AH46" s="38">
        <v>2</v>
      </c>
      <c r="AI46" s="38">
        <v>2</v>
      </c>
      <c r="AJ46" s="38">
        <v>4</v>
      </c>
      <c r="AK46" s="38">
        <v>1</v>
      </c>
      <c r="AL46" s="38">
        <v>9</v>
      </c>
      <c r="AM46" s="39">
        <v>12</v>
      </c>
      <c r="AN46" s="83"/>
      <c r="AO46" s="38">
        <v>1</v>
      </c>
      <c r="AP46" s="39">
        <v>13</v>
      </c>
      <c r="AQ46" s="83"/>
      <c r="AR46" s="38">
        <v>2</v>
      </c>
      <c r="AS46" s="83"/>
      <c r="AT46" s="83"/>
      <c r="AU46" s="38">
        <v>0</v>
      </c>
      <c r="AV46" s="83">
        <v>10.264705882352942</v>
      </c>
      <c r="AW46" s="84">
        <v>30</v>
      </c>
      <c r="AX46" s="84">
        <v>10.15</v>
      </c>
      <c r="AY46" s="84"/>
      <c r="AZ46" s="137" t="s">
        <v>538</v>
      </c>
      <c r="BA46" s="137" t="s">
        <v>539</v>
      </c>
      <c r="BB46" s="36">
        <v>8.01</v>
      </c>
      <c r="BC46" s="36"/>
      <c r="BD46" s="43" t="s">
        <v>241</v>
      </c>
      <c r="BE46" s="36"/>
      <c r="BF46" s="130"/>
      <c r="BG46" s="130"/>
      <c r="BH46" s="131"/>
      <c r="BI46" s="130">
        <v>10.264705882352942</v>
      </c>
      <c r="BJ46" s="130"/>
      <c r="BK46" s="130">
        <v>0</v>
      </c>
      <c r="BL46" s="130"/>
      <c r="BM46" s="131"/>
      <c r="BN46" s="133"/>
      <c r="BQ46" s="130"/>
      <c r="BU46" s="130"/>
    </row>
    <row r="47" spans="1:73" s="42" customFormat="1" hidden="1" x14ac:dyDescent="0.25">
      <c r="A47" s="84"/>
      <c r="B47" s="65" t="s">
        <v>242</v>
      </c>
      <c r="C47" s="36" t="s">
        <v>243</v>
      </c>
      <c r="D47" s="36" t="s">
        <v>75</v>
      </c>
      <c r="E47" s="84" t="s">
        <v>159</v>
      </c>
      <c r="F47" s="67"/>
      <c r="G47" s="83"/>
      <c r="H47" s="83"/>
      <c r="I47" s="83">
        <v>0</v>
      </c>
      <c r="J47" s="83"/>
      <c r="K47" s="83"/>
      <c r="L47" s="35"/>
      <c r="M47" s="83"/>
      <c r="N47" s="76">
        <v>0</v>
      </c>
      <c r="O47" s="83">
        <v>14</v>
      </c>
      <c r="P47" s="83">
        <v>8.5</v>
      </c>
      <c r="Q47" s="83"/>
      <c r="R47" s="83"/>
      <c r="S47" s="83">
        <v>11.25</v>
      </c>
      <c r="T47" s="83">
        <v>3.75</v>
      </c>
      <c r="U47" s="38">
        <v>0</v>
      </c>
      <c r="V47" s="38">
        <v>0</v>
      </c>
      <c r="W47" s="38">
        <v>6</v>
      </c>
      <c r="X47" s="38">
        <v>6</v>
      </c>
      <c r="Y47" s="39">
        <v>8.5500000000000007</v>
      </c>
      <c r="Z47" s="39">
        <v>10</v>
      </c>
      <c r="AA47" s="39"/>
      <c r="AB47" s="39"/>
      <c r="AC47" s="39"/>
      <c r="AD47" s="39">
        <v>8.6300000000000008</v>
      </c>
      <c r="AE47" s="39">
        <v>16</v>
      </c>
      <c r="AF47" s="83">
        <v>16</v>
      </c>
      <c r="AG47" s="39">
        <v>10.362</v>
      </c>
      <c r="AH47" s="38">
        <v>0</v>
      </c>
      <c r="AI47" s="38">
        <v>2</v>
      </c>
      <c r="AJ47" s="38">
        <v>0</v>
      </c>
      <c r="AK47" s="38">
        <v>1</v>
      </c>
      <c r="AL47" s="38">
        <v>9</v>
      </c>
      <c r="AM47" s="39">
        <v>16</v>
      </c>
      <c r="AN47" s="83"/>
      <c r="AO47" s="38">
        <v>1</v>
      </c>
      <c r="AP47" s="83"/>
      <c r="AQ47" s="83"/>
      <c r="AR47" s="38">
        <v>0</v>
      </c>
      <c r="AS47" s="39">
        <v>11.5</v>
      </c>
      <c r="AT47" s="83"/>
      <c r="AU47" s="38">
        <v>2</v>
      </c>
      <c r="AV47" s="83">
        <v>7.3270588235294118</v>
      </c>
      <c r="AW47" s="84">
        <v>18</v>
      </c>
      <c r="AX47" s="84">
        <v>9.4170588235294144</v>
      </c>
      <c r="AY47" s="84"/>
      <c r="AZ47" s="137" t="s">
        <v>540</v>
      </c>
      <c r="BA47" s="137" t="s">
        <v>539</v>
      </c>
      <c r="BB47" s="36">
        <v>8.6999999999999993</v>
      </c>
      <c r="BC47" s="36"/>
      <c r="BD47" s="43" t="s">
        <v>243</v>
      </c>
      <c r="BE47" s="36"/>
      <c r="BF47" s="130"/>
      <c r="BG47" s="130"/>
      <c r="BH47" s="131"/>
      <c r="BI47" s="130">
        <v>7.3270588235294118</v>
      </c>
      <c r="BJ47" s="130"/>
      <c r="BK47" s="130">
        <v>0</v>
      </c>
      <c r="BL47" s="130"/>
      <c r="BM47" s="131"/>
      <c r="BN47" s="133"/>
      <c r="BQ47" s="130"/>
      <c r="BU47" s="130"/>
    </row>
    <row r="48" spans="1:73" s="42" customFormat="1" hidden="1" x14ac:dyDescent="0.25">
      <c r="A48" s="84"/>
      <c r="B48" s="43" t="s">
        <v>244</v>
      </c>
      <c r="C48" s="36" t="s">
        <v>245</v>
      </c>
      <c r="D48" s="36" t="s">
        <v>79</v>
      </c>
      <c r="E48" s="84" t="s">
        <v>159</v>
      </c>
      <c r="F48" s="83">
        <v>11</v>
      </c>
      <c r="G48" s="83">
        <v>6.5</v>
      </c>
      <c r="H48" s="39"/>
      <c r="I48" s="83">
        <v>8.75</v>
      </c>
      <c r="J48" s="83"/>
      <c r="K48" s="83"/>
      <c r="L48" s="35"/>
      <c r="M48" s="83"/>
      <c r="N48" s="83">
        <v>0</v>
      </c>
      <c r="O48" s="83">
        <v>13</v>
      </c>
      <c r="P48" s="83">
        <v>4.75</v>
      </c>
      <c r="Q48" s="83"/>
      <c r="R48" s="83"/>
      <c r="S48" s="83">
        <v>8.875</v>
      </c>
      <c r="T48" s="83">
        <v>5.875</v>
      </c>
      <c r="U48" s="38">
        <v>0</v>
      </c>
      <c r="V48" s="38">
        <v>0</v>
      </c>
      <c r="W48" s="38">
        <v>0</v>
      </c>
      <c r="X48" s="38">
        <v>0</v>
      </c>
      <c r="Y48" s="39">
        <v>10.8</v>
      </c>
      <c r="Z48" s="39">
        <v>12.25</v>
      </c>
      <c r="AA48" s="83"/>
      <c r="AB48" s="83"/>
      <c r="AC48" s="83"/>
      <c r="AD48" s="83">
        <v>0</v>
      </c>
      <c r="AE48" s="39">
        <v>11</v>
      </c>
      <c r="AF48" s="83">
        <v>11</v>
      </c>
      <c r="AG48" s="83">
        <v>6.81</v>
      </c>
      <c r="AH48" s="38">
        <v>2</v>
      </c>
      <c r="AI48" s="38">
        <v>2</v>
      </c>
      <c r="AJ48" s="38">
        <v>0</v>
      </c>
      <c r="AK48" s="38">
        <v>1</v>
      </c>
      <c r="AL48" s="38">
        <v>5</v>
      </c>
      <c r="AM48" s="39">
        <v>16</v>
      </c>
      <c r="AN48" s="83"/>
      <c r="AO48" s="38">
        <v>1</v>
      </c>
      <c r="AP48" s="83"/>
      <c r="AQ48" s="83"/>
      <c r="AR48" s="38">
        <v>0</v>
      </c>
      <c r="AS48" s="39">
        <v>10</v>
      </c>
      <c r="AT48" s="83"/>
      <c r="AU48" s="38">
        <v>2</v>
      </c>
      <c r="AV48" s="83">
        <v>7.2308823529411761</v>
      </c>
      <c r="AW48" s="84">
        <v>8</v>
      </c>
      <c r="AX48" s="84">
        <v>10.06</v>
      </c>
      <c r="AY48" s="84"/>
      <c r="AZ48" s="137" t="s">
        <v>540</v>
      </c>
      <c r="BA48" s="137" t="s">
        <v>539</v>
      </c>
      <c r="BB48" s="36">
        <v>8.67</v>
      </c>
      <c r="BC48" s="36"/>
      <c r="BD48" s="43" t="s">
        <v>382</v>
      </c>
      <c r="BE48" s="36"/>
      <c r="BF48" s="130"/>
      <c r="BG48" s="130"/>
      <c r="BH48" s="131"/>
      <c r="BI48" s="130">
        <v>7.2308823529411761</v>
      </c>
      <c r="BJ48" s="130"/>
      <c r="BK48" s="130">
        <v>0</v>
      </c>
      <c r="BL48" s="130"/>
      <c r="BM48" s="131"/>
      <c r="BN48" s="133"/>
      <c r="BP48" s="130"/>
      <c r="BQ48" s="130"/>
      <c r="BU48" s="130"/>
    </row>
    <row r="49" spans="1:73" s="42" customFormat="1" hidden="1" x14ac:dyDescent="0.25">
      <c r="A49" s="84"/>
      <c r="B49" s="65" t="s">
        <v>246</v>
      </c>
      <c r="C49" s="36" t="s">
        <v>247</v>
      </c>
      <c r="D49" s="36" t="s">
        <v>142</v>
      </c>
      <c r="E49" s="84" t="s">
        <v>159</v>
      </c>
      <c r="F49" s="39">
        <v>11.38</v>
      </c>
      <c r="G49" s="39">
        <v>11.38</v>
      </c>
      <c r="H49" s="39">
        <v>11.38</v>
      </c>
      <c r="I49" s="83">
        <v>11.38</v>
      </c>
      <c r="J49" s="83">
        <v>15</v>
      </c>
      <c r="K49" s="83">
        <v>8</v>
      </c>
      <c r="L49" s="35"/>
      <c r="M49" s="83"/>
      <c r="N49" s="83">
        <v>11.5</v>
      </c>
      <c r="O49" s="83">
        <v>15</v>
      </c>
      <c r="P49" s="83">
        <v>10</v>
      </c>
      <c r="Q49" s="83"/>
      <c r="R49" s="83"/>
      <c r="S49" s="83">
        <v>12.5</v>
      </c>
      <c r="T49" s="83">
        <v>11.793333333333335</v>
      </c>
      <c r="U49" s="38">
        <v>6</v>
      </c>
      <c r="V49" s="38">
        <v>6</v>
      </c>
      <c r="W49" s="38">
        <v>6</v>
      </c>
      <c r="X49" s="38">
        <v>18</v>
      </c>
      <c r="Y49" s="39">
        <v>10.8</v>
      </c>
      <c r="Z49" s="39">
        <v>12</v>
      </c>
      <c r="AA49" s="39"/>
      <c r="AB49" s="39"/>
      <c r="AC49" s="39"/>
      <c r="AD49" s="39">
        <v>13.88</v>
      </c>
      <c r="AE49" s="39">
        <v>15</v>
      </c>
      <c r="AF49" s="83" t="e">
        <v>#N/A</v>
      </c>
      <c r="AG49" s="39">
        <v>13.112</v>
      </c>
      <c r="AH49" s="38">
        <v>2</v>
      </c>
      <c r="AI49" s="38">
        <v>2</v>
      </c>
      <c r="AJ49" s="38">
        <v>4</v>
      </c>
      <c r="AK49" s="38">
        <v>1</v>
      </c>
      <c r="AL49" s="38">
        <v>9</v>
      </c>
      <c r="AM49" s="39">
        <v>14</v>
      </c>
      <c r="AN49" s="83"/>
      <c r="AO49" s="38">
        <v>1</v>
      </c>
      <c r="AP49" s="39">
        <v>11</v>
      </c>
      <c r="AQ49" s="83"/>
      <c r="AR49" s="38">
        <v>2</v>
      </c>
      <c r="AS49" s="83"/>
      <c r="AT49" s="83"/>
      <c r="AU49" s="38">
        <v>0</v>
      </c>
      <c r="AV49" s="83">
        <v>12.21764705882353</v>
      </c>
      <c r="AW49" s="84">
        <v>30</v>
      </c>
      <c r="AX49" s="84">
        <v>6.7794117647058822</v>
      </c>
      <c r="AY49" s="84"/>
      <c r="AZ49" s="137" t="s">
        <v>538</v>
      </c>
      <c r="BA49" s="137" t="s">
        <v>539</v>
      </c>
      <c r="BB49" s="36" t="e">
        <v>#N/A</v>
      </c>
      <c r="BC49" s="36"/>
      <c r="BD49" s="43" t="s">
        <v>247</v>
      </c>
      <c r="BE49" s="36"/>
      <c r="BF49" s="130"/>
      <c r="BG49" s="130"/>
      <c r="BH49" s="131"/>
      <c r="BI49" s="130">
        <v>12.21764705882353</v>
      </c>
      <c r="BJ49" s="130"/>
      <c r="BK49" s="130">
        <v>0</v>
      </c>
      <c r="BL49" s="130"/>
      <c r="BM49" s="131"/>
      <c r="BN49" s="133"/>
      <c r="BO49" s="130"/>
      <c r="BQ49" s="130"/>
      <c r="BU49" s="130"/>
    </row>
    <row r="50" spans="1:73" s="42" customFormat="1" hidden="1" x14ac:dyDescent="0.25">
      <c r="A50" s="84"/>
      <c r="B50" s="65" t="s">
        <v>248</v>
      </c>
      <c r="C50" s="36" t="s">
        <v>249</v>
      </c>
      <c r="D50" s="36" t="s">
        <v>91</v>
      </c>
      <c r="E50" s="84" t="s">
        <v>159</v>
      </c>
      <c r="F50" s="39">
        <v>10</v>
      </c>
      <c r="G50" s="39">
        <v>10</v>
      </c>
      <c r="H50" s="39">
        <v>10</v>
      </c>
      <c r="I50" s="83">
        <v>10</v>
      </c>
      <c r="J50" s="83">
        <v>10</v>
      </c>
      <c r="K50" s="83">
        <v>4.5</v>
      </c>
      <c r="L50" s="35"/>
      <c r="M50" s="83"/>
      <c r="N50" s="83">
        <v>7.25</v>
      </c>
      <c r="O50" s="83">
        <v>13</v>
      </c>
      <c r="P50" s="83">
        <v>11</v>
      </c>
      <c r="Q50" s="83"/>
      <c r="R50" s="83"/>
      <c r="S50" s="83">
        <v>12</v>
      </c>
      <c r="T50" s="83">
        <v>9.75</v>
      </c>
      <c r="U50" s="38">
        <v>6</v>
      </c>
      <c r="V50" s="38">
        <v>0</v>
      </c>
      <c r="W50" s="38">
        <v>6</v>
      </c>
      <c r="X50" s="38">
        <v>12</v>
      </c>
      <c r="Y50" s="39">
        <v>10</v>
      </c>
      <c r="Z50" s="39">
        <v>10.5</v>
      </c>
      <c r="AA50" s="83"/>
      <c r="AB50" s="83">
        <v>1.5</v>
      </c>
      <c r="AC50" s="83"/>
      <c r="AD50" s="83">
        <v>0.75</v>
      </c>
      <c r="AE50" s="83">
        <v>12</v>
      </c>
      <c r="AF50" s="83">
        <v>12</v>
      </c>
      <c r="AG50" s="83">
        <v>6.8</v>
      </c>
      <c r="AH50" s="38">
        <v>2</v>
      </c>
      <c r="AI50" s="38">
        <v>2</v>
      </c>
      <c r="AJ50" s="38">
        <v>0</v>
      </c>
      <c r="AK50" s="38">
        <v>1</v>
      </c>
      <c r="AL50" s="38">
        <v>5</v>
      </c>
      <c r="AM50" s="39">
        <v>11</v>
      </c>
      <c r="AN50" s="83"/>
      <c r="AO50" s="38">
        <v>1</v>
      </c>
      <c r="AP50" s="83"/>
      <c r="AQ50" s="83"/>
      <c r="AR50" s="38">
        <v>0</v>
      </c>
      <c r="AS50" s="39">
        <v>10.5</v>
      </c>
      <c r="AT50" s="83"/>
      <c r="AU50" s="38">
        <v>2</v>
      </c>
      <c r="AV50" s="83">
        <v>9.0441176470588243</v>
      </c>
      <c r="AW50" s="84">
        <v>20</v>
      </c>
      <c r="AX50" s="84">
        <v>10.69</v>
      </c>
      <c r="AY50" s="84"/>
      <c r="AZ50" s="137" t="s">
        <v>540</v>
      </c>
      <c r="BA50" s="137" t="s">
        <v>539</v>
      </c>
      <c r="BB50" s="36">
        <v>8.64</v>
      </c>
      <c r="BC50" s="36"/>
      <c r="BD50" s="43" t="s">
        <v>1071</v>
      </c>
      <c r="BE50" s="36"/>
      <c r="BF50" s="130"/>
      <c r="BG50" s="130"/>
      <c r="BH50" s="131"/>
      <c r="BI50" s="130">
        <v>9.0441176470588243</v>
      </c>
      <c r="BJ50" s="130"/>
      <c r="BK50" s="130">
        <v>0</v>
      </c>
      <c r="BL50" s="130"/>
      <c r="BM50" s="131"/>
      <c r="BN50" s="133"/>
      <c r="BQ50" s="130"/>
      <c r="BU50" s="130"/>
    </row>
    <row r="51" spans="1:73" s="42" customFormat="1" hidden="1" x14ac:dyDescent="0.25">
      <c r="A51" s="84"/>
      <c r="B51" s="43" t="s">
        <v>250</v>
      </c>
      <c r="C51" s="36" t="s">
        <v>251</v>
      </c>
      <c r="D51" s="36" t="s">
        <v>252</v>
      </c>
      <c r="E51" s="84" t="s">
        <v>159</v>
      </c>
      <c r="F51" s="83">
        <v>15</v>
      </c>
      <c r="G51" s="83">
        <v>6</v>
      </c>
      <c r="H51" s="39"/>
      <c r="I51" s="83">
        <v>10.5</v>
      </c>
      <c r="J51" s="83">
        <v>11</v>
      </c>
      <c r="K51" s="83">
        <v>3</v>
      </c>
      <c r="L51" s="35"/>
      <c r="M51" s="83"/>
      <c r="N51" s="83">
        <v>7</v>
      </c>
      <c r="O51" s="83">
        <v>14</v>
      </c>
      <c r="P51" s="83">
        <v>8.75</v>
      </c>
      <c r="Q51" s="83"/>
      <c r="R51" s="83"/>
      <c r="S51" s="83">
        <v>11.375</v>
      </c>
      <c r="T51" s="83">
        <v>9.625</v>
      </c>
      <c r="U51" s="38">
        <v>6</v>
      </c>
      <c r="V51" s="38">
        <v>0</v>
      </c>
      <c r="W51" s="38">
        <v>6</v>
      </c>
      <c r="X51" s="38">
        <v>12</v>
      </c>
      <c r="Y51" s="83">
        <v>9.1999999999999993</v>
      </c>
      <c r="Z51" s="83">
        <v>11.5</v>
      </c>
      <c r="AA51" s="83"/>
      <c r="AB51" s="83"/>
      <c r="AC51" s="83"/>
      <c r="AD51" s="83">
        <v>7</v>
      </c>
      <c r="AE51" s="83">
        <v>17</v>
      </c>
      <c r="AF51" s="83" t="e">
        <v>#N/A</v>
      </c>
      <c r="AG51" s="83">
        <v>10.34</v>
      </c>
      <c r="AH51" s="38">
        <v>0</v>
      </c>
      <c r="AI51" s="38">
        <v>2</v>
      </c>
      <c r="AJ51" s="38">
        <v>0</v>
      </c>
      <c r="AK51" s="38">
        <v>1</v>
      </c>
      <c r="AL51" s="38">
        <v>9</v>
      </c>
      <c r="AM51" s="83">
        <v>13</v>
      </c>
      <c r="AN51" s="83"/>
      <c r="AO51" s="38">
        <v>1</v>
      </c>
      <c r="AP51" s="83"/>
      <c r="AQ51" s="83"/>
      <c r="AR51" s="38">
        <v>0</v>
      </c>
      <c r="AS51" s="83">
        <v>12</v>
      </c>
      <c r="AT51" s="83"/>
      <c r="AU51" s="38">
        <v>2</v>
      </c>
      <c r="AV51" s="83">
        <v>10.313235294117646</v>
      </c>
      <c r="AW51" s="84">
        <v>30</v>
      </c>
      <c r="AX51" s="84">
        <v>10.137058823529411</v>
      </c>
      <c r="AY51" s="84"/>
      <c r="AZ51" s="137" t="s">
        <v>538</v>
      </c>
      <c r="BA51" s="137" t="s">
        <v>539</v>
      </c>
      <c r="BB51" s="36" t="e">
        <v>#N/A</v>
      </c>
      <c r="BC51" s="36"/>
      <c r="BD51" s="43" t="s">
        <v>251</v>
      </c>
      <c r="BE51" s="36"/>
      <c r="BF51" s="130"/>
      <c r="BG51" s="130"/>
      <c r="BH51" s="131"/>
      <c r="BI51" s="130">
        <v>10.313235294117646</v>
      </c>
      <c r="BJ51" s="130"/>
      <c r="BK51" s="130">
        <v>0</v>
      </c>
      <c r="BL51" s="130"/>
      <c r="BM51" s="131"/>
      <c r="BN51" s="133"/>
      <c r="BQ51" s="130"/>
      <c r="BU51" s="130"/>
    </row>
    <row r="52" spans="1:73" s="42" customFormat="1" hidden="1" x14ac:dyDescent="0.25">
      <c r="A52" s="84"/>
      <c r="B52" s="65" t="s">
        <v>253</v>
      </c>
      <c r="C52" s="36" t="s">
        <v>136</v>
      </c>
      <c r="D52" s="36" t="s">
        <v>254</v>
      </c>
      <c r="E52" s="84" t="s">
        <v>159</v>
      </c>
      <c r="F52" s="39">
        <v>10</v>
      </c>
      <c r="G52" s="39">
        <v>10</v>
      </c>
      <c r="H52" s="39">
        <v>10</v>
      </c>
      <c r="I52" s="83">
        <v>10</v>
      </c>
      <c r="J52" s="83">
        <v>11</v>
      </c>
      <c r="K52" s="83">
        <v>6.5</v>
      </c>
      <c r="L52" s="35"/>
      <c r="M52" s="83"/>
      <c r="N52" s="83">
        <v>8.75</v>
      </c>
      <c r="O52" s="83">
        <v>14</v>
      </c>
      <c r="P52" s="83">
        <v>5.25</v>
      </c>
      <c r="Q52" s="83"/>
      <c r="R52" s="83"/>
      <c r="S52" s="48">
        <v>10</v>
      </c>
      <c r="T52" s="83">
        <v>9.5833333333333339</v>
      </c>
      <c r="U52" s="38">
        <v>6</v>
      </c>
      <c r="V52" s="38">
        <v>0</v>
      </c>
      <c r="W52" s="38">
        <v>6</v>
      </c>
      <c r="X52" s="38">
        <v>12</v>
      </c>
      <c r="Y52" s="39">
        <v>9.1</v>
      </c>
      <c r="Z52" s="39">
        <v>11.56</v>
      </c>
      <c r="AA52" s="39"/>
      <c r="AB52" s="39"/>
      <c r="AC52" s="39"/>
      <c r="AD52" s="39">
        <v>8.25</v>
      </c>
      <c r="AE52" s="39">
        <v>19</v>
      </c>
      <c r="AF52" s="83">
        <v>19</v>
      </c>
      <c r="AG52" s="39">
        <v>11.231999999999999</v>
      </c>
      <c r="AH52" s="38">
        <v>0</v>
      </c>
      <c r="AI52" s="38">
        <v>2</v>
      </c>
      <c r="AJ52" s="38">
        <v>0</v>
      </c>
      <c r="AK52" s="38">
        <v>1</v>
      </c>
      <c r="AL52" s="38">
        <v>9</v>
      </c>
      <c r="AM52" s="39">
        <v>16</v>
      </c>
      <c r="AN52" s="83"/>
      <c r="AO52" s="38">
        <v>1</v>
      </c>
      <c r="AP52" s="39">
        <v>10.5</v>
      </c>
      <c r="AQ52" s="83"/>
      <c r="AR52" s="38">
        <v>2</v>
      </c>
      <c r="AS52" s="83"/>
      <c r="AT52" s="83"/>
      <c r="AU52" s="38">
        <v>0</v>
      </c>
      <c r="AV52" s="83">
        <v>10.553529411764705</v>
      </c>
      <c r="AW52" s="84">
        <v>30</v>
      </c>
      <c r="AX52" s="84">
        <v>10.312941176470588</v>
      </c>
      <c r="AY52" s="84"/>
      <c r="AZ52" s="137" t="s">
        <v>538</v>
      </c>
      <c r="BA52" s="137" t="s">
        <v>539</v>
      </c>
      <c r="BB52" s="36">
        <v>9.4499999999999993</v>
      </c>
      <c r="BC52" s="36"/>
      <c r="BD52" s="43" t="s">
        <v>136</v>
      </c>
      <c r="BE52" s="36"/>
      <c r="BF52" s="130"/>
      <c r="BG52" s="130"/>
      <c r="BH52" s="131"/>
      <c r="BI52" s="130">
        <v>10.553529411764705</v>
      </c>
      <c r="BJ52" s="130"/>
      <c r="BK52" s="130">
        <v>0</v>
      </c>
      <c r="BL52" s="130"/>
      <c r="BM52" s="131"/>
      <c r="BN52" s="133"/>
      <c r="BO52" s="130"/>
      <c r="BQ52" s="130"/>
      <c r="BU52" s="130"/>
    </row>
    <row r="53" spans="1:73" s="42" customFormat="1" hidden="1" x14ac:dyDescent="0.25">
      <c r="A53" s="84"/>
      <c r="B53" s="43" t="s">
        <v>255</v>
      </c>
      <c r="C53" s="36" t="s">
        <v>141</v>
      </c>
      <c r="D53" s="36" t="s">
        <v>256</v>
      </c>
      <c r="E53" s="84" t="s">
        <v>159</v>
      </c>
      <c r="F53" s="39">
        <v>10</v>
      </c>
      <c r="G53" s="39">
        <v>10</v>
      </c>
      <c r="H53" s="39">
        <v>10</v>
      </c>
      <c r="I53" s="83">
        <v>10</v>
      </c>
      <c r="J53" s="83">
        <v>14</v>
      </c>
      <c r="K53" s="83">
        <v>9</v>
      </c>
      <c r="L53" s="35"/>
      <c r="M53" s="83"/>
      <c r="N53" s="83">
        <v>11.5</v>
      </c>
      <c r="O53" s="83">
        <v>15</v>
      </c>
      <c r="P53" s="83">
        <v>12</v>
      </c>
      <c r="Q53" s="83"/>
      <c r="R53" s="83"/>
      <c r="S53" s="83">
        <v>13.5</v>
      </c>
      <c r="T53" s="83">
        <v>11.666666666666666</v>
      </c>
      <c r="U53" s="38">
        <v>6</v>
      </c>
      <c r="V53" s="38">
        <v>6</v>
      </c>
      <c r="W53" s="38">
        <v>6</v>
      </c>
      <c r="X53" s="38">
        <v>18</v>
      </c>
      <c r="Y53" s="83">
        <v>9.3000000000000007</v>
      </c>
      <c r="Z53" s="83">
        <v>13</v>
      </c>
      <c r="AA53" s="83"/>
      <c r="AB53" s="83"/>
      <c r="AC53" s="83"/>
      <c r="AD53" s="83">
        <v>11.13</v>
      </c>
      <c r="AE53" s="83">
        <v>13</v>
      </c>
      <c r="AF53" s="83" t="e">
        <v>#N/A</v>
      </c>
      <c r="AG53" s="83">
        <v>11.512</v>
      </c>
      <c r="AH53" s="38">
        <v>0</v>
      </c>
      <c r="AI53" s="38">
        <v>2</v>
      </c>
      <c r="AJ53" s="38">
        <v>4</v>
      </c>
      <c r="AK53" s="38">
        <v>1</v>
      </c>
      <c r="AL53" s="38">
        <v>9</v>
      </c>
      <c r="AM53" s="83">
        <v>10</v>
      </c>
      <c r="AN53" s="83"/>
      <c r="AO53" s="38">
        <v>1</v>
      </c>
      <c r="AP53" s="83"/>
      <c r="AQ53" s="83"/>
      <c r="AR53" s="38">
        <v>0</v>
      </c>
      <c r="AS53" s="83">
        <v>12</v>
      </c>
      <c r="AT53" s="83"/>
      <c r="AU53" s="38">
        <v>2</v>
      </c>
      <c r="AV53" s="83">
        <v>11.562352941176471</v>
      </c>
      <c r="AW53" s="84">
        <v>30</v>
      </c>
      <c r="AX53" s="84">
        <v>5.2576470588235296</v>
      </c>
      <c r="AY53" s="84"/>
      <c r="AZ53" s="137" t="s">
        <v>538</v>
      </c>
      <c r="BA53" s="137" t="s">
        <v>539</v>
      </c>
      <c r="BB53" s="36" t="e">
        <v>#N/A</v>
      </c>
      <c r="BC53" s="36"/>
      <c r="BD53" s="43" t="s">
        <v>141</v>
      </c>
      <c r="BE53" s="36"/>
      <c r="BF53" s="130"/>
      <c r="BG53" s="130"/>
      <c r="BH53" s="131"/>
      <c r="BI53" s="130">
        <v>11.562352941176471</v>
      </c>
      <c r="BJ53" s="130"/>
      <c r="BK53" s="130">
        <v>0</v>
      </c>
      <c r="BL53" s="130"/>
      <c r="BM53" s="131"/>
      <c r="BN53" s="133"/>
      <c r="BQ53" s="130"/>
      <c r="BU53" s="130"/>
    </row>
    <row r="54" spans="1:73" s="42" customFormat="1" hidden="1" x14ac:dyDescent="0.25">
      <c r="A54" s="84"/>
      <c r="B54" s="62" t="s">
        <v>257</v>
      </c>
      <c r="C54" s="36" t="s">
        <v>258</v>
      </c>
      <c r="D54" s="36" t="s">
        <v>259</v>
      </c>
      <c r="E54" s="84" t="s">
        <v>159</v>
      </c>
      <c r="F54" s="39">
        <v>11.13</v>
      </c>
      <c r="G54" s="39">
        <v>11.13</v>
      </c>
      <c r="H54" s="39">
        <v>11.13</v>
      </c>
      <c r="I54" s="83">
        <v>11.13</v>
      </c>
      <c r="J54" s="83">
        <v>10</v>
      </c>
      <c r="K54" s="83">
        <v>3</v>
      </c>
      <c r="L54" s="35"/>
      <c r="M54" s="83"/>
      <c r="N54" s="83">
        <v>6.5</v>
      </c>
      <c r="O54" s="83"/>
      <c r="P54" s="83">
        <v>1</v>
      </c>
      <c r="Q54" s="83"/>
      <c r="R54" s="83"/>
      <c r="S54" s="83">
        <v>1</v>
      </c>
      <c r="T54" s="83">
        <v>6.2100000000000009</v>
      </c>
      <c r="U54" s="38">
        <v>6</v>
      </c>
      <c r="V54" s="38">
        <v>0</v>
      </c>
      <c r="W54" s="38">
        <v>0</v>
      </c>
      <c r="X54" s="38">
        <v>6</v>
      </c>
      <c r="Y54" s="39">
        <v>10.38</v>
      </c>
      <c r="Z54" s="39">
        <v>12.63</v>
      </c>
      <c r="AA54" s="83"/>
      <c r="AB54" s="83"/>
      <c r="AC54" s="83"/>
      <c r="AD54" s="83">
        <v>0</v>
      </c>
      <c r="AE54" s="83">
        <v>14</v>
      </c>
      <c r="AF54" s="83">
        <v>14</v>
      </c>
      <c r="AG54" s="83">
        <v>7.402000000000001</v>
      </c>
      <c r="AH54" s="38">
        <v>2</v>
      </c>
      <c r="AI54" s="38">
        <v>2</v>
      </c>
      <c r="AJ54" s="38">
        <v>0</v>
      </c>
      <c r="AK54" s="38">
        <v>1</v>
      </c>
      <c r="AL54" s="38">
        <v>5</v>
      </c>
      <c r="AM54" s="39">
        <v>14</v>
      </c>
      <c r="AN54" s="83"/>
      <c r="AO54" s="38">
        <v>1</v>
      </c>
      <c r="AP54" s="83"/>
      <c r="AQ54" s="83"/>
      <c r="AR54" s="38">
        <v>0</v>
      </c>
      <c r="AS54" s="39">
        <v>10</v>
      </c>
      <c r="AT54" s="83"/>
      <c r="AU54" s="38">
        <v>2</v>
      </c>
      <c r="AV54" s="83">
        <v>7.4647058823529413</v>
      </c>
      <c r="AW54" s="84">
        <v>14</v>
      </c>
      <c r="AX54" s="84">
        <v>7.2676470588235293</v>
      </c>
      <c r="AY54" s="84"/>
      <c r="AZ54" s="137" t="s">
        <v>540</v>
      </c>
      <c r="BA54" s="137" t="s">
        <v>539</v>
      </c>
      <c r="BB54" s="36">
        <v>9.14</v>
      </c>
      <c r="BC54" s="36"/>
      <c r="BD54" s="43" t="s">
        <v>259</v>
      </c>
      <c r="BE54" s="36"/>
      <c r="BF54" s="130"/>
      <c r="BG54" s="130"/>
      <c r="BH54" s="131"/>
      <c r="BI54" s="130">
        <v>7.4647058823529413</v>
      </c>
      <c r="BJ54" s="130"/>
      <c r="BK54" s="130">
        <v>0</v>
      </c>
      <c r="BL54" s="130"/>
      <c r="BM54" s="131"/>
      <c r="BN54" s="133"/>
      <c r="BQ54" s="130"/>
      <c r="BU54" s="130"/>
    </row>
    <row r="55" spans="1:73" s="42" customFormat="1" hidden="1" x14ac:dyDescent="0.25">
      <c r="A55" s="84"/>
      <c r="B55" s="66" t="s">
        <v>260</v>
      </c>
      <c r="C55" s="36" t="s">
        <v>119</v>
      </c>
      <c r="D55" s="36" t="s">
        <v>261</v>
      </c>
      <c r="E55" s="84" t="s">
        <v>159</v>
      </c>
      <c r="F55" s="39">
        <v>12.5</v>
      </c>
      <c r="G55" s="39">
        <v>12.5</v>
      </c>
      <c r="H55" s="39">
        <v>12.5</v>
      </c>
      <c r="I55" s="83">
        <v>12.5</v>
      </c>
      <c r="J55" s="83">
        <v>12</v>
      </c>
      <c r="K55" s="83">
        <v>8.5</v>
      </c>
      <c r="L55" s="35"/>
      <c r="M55" s="83"/>
      <c r="N55" s="83">
        <v>10.25</v>
      </c>
      <c r="O55" s="83">
        <v>15</v>
      </c>
      <c r="P55" s="83">
        <v>6</v>
      </c>
      <c r="Q55" s="83"/>
      <c r="R55" s="83"/>
      <c r="S55" s="83">
        <v>10.5</v>
      </c>
      <c r="T55" s="83">
        <v>11.083333333333334</v>
      </c>
      <c r="U55" s="38">
        <v>6</v>
      </c>
      <c r="V55" s="38">
        <v>6</v>
      </c>
      <c r="W55" s="38">
        <v>6</v>
      </c>
      <c r="X55" s="38">
        <v>18</v>
      </c>
      <c r="Y55" s="39">
        <v>12</v>
      </c>
      <c r="Z55" s="39">
        <v>10.5</v>
      </c>
      <c r="AA55" s="83"/>
      <c r="AB55" s="83"/>
      <c r="AC55" s="83"/>
      <c r="AD55" s="83">
        <v>0</v>
      </c>
      <c r="AE55" s="83">
        <v>11</v>
      </c>
      <c r="AF55" s="83">
        <v>11</v>
      </c>
      <c r="AG55" s="83">
        <v>6.7</v>
      </c>
      <c r="AH55" s="38">
        <v>2</v>
      </c>
      <c r="AI55" s="38">
        <v>2</v>
      </c>
      <c r="AJ55" s="38">
        <v>0</v>
      </c>
      <c r="AK55" s="38">
        <v>1</v>
      </c>
      <c r="AL55" s="38">
        <v>5</v>
      </c>
      <c r="AM55" s="39">
        <v>15</v>
      </c>
      <c r="AN55" s="83"/>
      <c r="AO55" s="38">
        <v>1</v>
      </c>
      <c r="AP55" s="83"/>
      <c r="AQ55" s="83"/>
      <c r="AR55" s="38">
        <v>0</v>
      </c>
      <c r="AS55" s="39">
        <v>11</v>
      </c>
      <c r="AT55" s="83"/>
      <c r="AU55" s="38">
        <v>2</v>
      </c>
      <c r="AV55" s="83">
        <v>10.014705882352942</v>
      </c>
      <c r="AW55" s="84">
        <v>30</v>
      </c>
      <c r="AX55" s="84">
        <v>10.11</v>
      </c>
      <c r="AY55" s="84"/>
      <c r="AZ55" s="137" t="s">
        <v>538</v>
      </c>
      <c r="BA55" s="137" t="s">
        <v>539</v>
      </c>
      <c r="BB55" s="36">
        <v>9.01</v>
      </c>
      <c r="BC55" s="36"/>
      <c r="BD55" s="43" t="s">
        <v>119</v>
      </c>
      <c r="BE55" s="36"/>
      <c r="BF55" s="130"/>
      <c r="BG55" s="130"/>
      <c r="BH55" s="131"/>
      <c r="BI55" s="130">
        <v>10.014705882352942</v>
      </c>
      <c r="BJ55" s="130"/>
      <c r="BK55" s="130">
        <v>0</v>
      </c>
      <c r="BL55" s="130"/>
      <c r="BM55" s="131"/>
      <c r="BN55" s="133"/>
      <c r="BP55" s="130"/>
      <c r="BQ55" s="130"/>
      <c r="BU55" s="130"/>
    </row>
    <row r="56" spans="1:73" s="42" customFormat="1" hidden="1" x14ac:dyDescent="0.25">
      <c r="A56" s="84"/>
      <c r="B56" s="65" t="s">
        <v>262</v>
      </c>
      <c r="C56" s="36" t="s">
        <v>263</v>
      </c>
      <c r="D56" s="36" t="s">
        <v>122</v>
      </c>
      <c r="E56" s="84" t="s">
        <v>159</v>
      </c>
      <c r="F56" s="83">
        <v>12.5</v>
      </c>
      <c r="G56" s="83"/>
      <c r="H56" s="39"/>
      <c r="I56" s="83">
        <v>6.25</v>
      </c>
      <c r="J56" s="83">
        <v>12</v>
      </c>
      <c r="K56" s="83">
        <v>13</v>
      </c>
      <c r="L56" s="35"/>
      <c r="M56" s="83"/>
      <c r="N56" s="83">
        <v>12.5</v>
      </c>
      <c r="O56" s="83">
        <v>15</v>
      </c>
      <c r="P56" s="83">
        <v>12</v>
      </c>
      <c r="Q56" s="83"/>
      <c r="R56" s="83"/>
      <c r="S56" s="83">
        <v>13.5</v>
      </c>
      <c r="T56" s="83">
        <v>10.75</v>
      </c>
      <c r="U56" s="38">
        <v>0</v>
      </c>
      <c r="V56" s="38">
        <v>6</v>
      </c>
      <c r="W56" s="38">
        <v>6</v>
      </c>
      <c r="X56" s="38">
        <v>18</v>
      </c>
      <c r="Y56" s="39">
        <v>9.73</v>
      </c>
      <c r="Z56" s="39">
        <v>10.130000000000001</v>
      </c>
      <c r="AA56" s="39">
        <v>4.5</v>
      </c>
      <c r="AB56" s="39">
        <v>6.66</v>
      </c>
      <c r="AC56" s="39"/>
      <c r="AD56" s="39">
        <v>5.58</v>
      </c>
      <c r="AE56" s="39">
        <v>19</v>
      </c>
      <c r="AF56" s="83">
        <v>19</v>
      </c>
      <c r="AG56" s="39">
        <v>10.004</v>
      </c>
      <c r="AH56" s="38">
        <v>0</v>
      </c>
      <c r="AI56" s="38">
        <v>2</v>
      </c>
      <c r="AJ56" s="38">
        <v>0</v>
      </c>
      <c r="AK56" s="38">
        <v>1</v>
      </c>
      <c r="AL56" s="38">
        <v>9</v>
      </c>
      <c r="AM56" s="39">
        <v>17</v>
      </c>
      <c r="AN56" s="83"/>
      <c r="AO56" s="38">
        <v>1</v>
      </c>
      <c r="AP56" s="83"/>
      <c r="AQ56" s="83"/>
      <c r="AR56" s="38">
        <v>0</v>
      </c>
      <c r="AS56" s="39">
        <v>10</v>
      </c>
      <c r="AT56" s="83"/>
      <c r="AU56" s="38">
        <v>2</v>
      </c>
      <c r="AV56" s="83">
        <v>10.809999999999999</v>
      </c>
      <c r="AW56" s="84">
        <v>30</v>
      </c>
      <c r="AX56" s="84">
        <v>10.6</v>
      </c>
      <c r="AY56" s="84"/>
      <c r="AZ56" s="137" t="s">
        <v>538</v>
      </c>
      <c r="BA56" s="137" t="s">
        <v>539</v>
      </c>
      <c r="BB56" s="36">
        <v>8.0299999999999994</v>
      </c>
      <c r="BC56" s="36"/>
      <c r="BD56" s="43" t="s">
        <v>263</v>
      </c>
      <c r="BE56" s="36"/>
      <c r="BF56" s="130"/>
      <c r="BG56" s="130"/>
      <c r="BH56" s="131"/>
      <c r="BI56" s="130">
        <v>10.809999999999999</v>
      </c>
      <c r="BJ56" s="130"/>
      <c r="BK56" s="130">
        <v>0</v>
      </c>
      <c r="BL56" s="130"/>
      <c r="BM56" s="131"/>
      <c r="BN56" s="133"/>
      <c r="BQ56" s="130"/>
      <c r="BU56" s="130"/>
    </row>
    <row r="57" spans="1:73" s="42" customFormat="1" hidden="1" x14ac:dyDescent="0.25">
      <c r="A57" s="84"/>
      <c r="B57" s="43" t="s">
        <v>264</v>
      </c>
      <c r="C57" s="36" t="s">
        <v>100</v>
      </c>
      <c r="D57" s="36" t="s">
        <v>91</v>
      </c>
      <c r="E57" s="84" t="s">
        <v>159</v>
      </c>
      <c r="F57" s="83">
        <v>17</v>
      </c>
      <c r="G57" s="83">
        <v>3</v>
      </c>
      <c r="H57" s="83"/>
      <c r="I57" s="83">
        <v>10</v>
      </c>
      <c r="J57" s="39">
        <v>10.130000000000001</v>
      </c>
      <c r="K57" s="39">
        <v>10.130000000000001</v>
      </c>
      <c r="L57" s="35"/>
      <c r="M57" s="39">
        <v>10.130000000000001</v>
      </c>
      <c r="N57" s="39">
        <v>10.130000000000001</v>
      </c>
      <c r="O57" s="83">
        <v>15</v>
      </c>
      <c r="P57" s="83">
        <v>7.5</v>
      </c>
      <c r="Q57" s="83"/>
      <c r="R57" s="83"/>
      <c r="S57" s="83">
        <v>11.25</v>
      </c>
      <c r="T57" s="83">
        <v>10.46</v>
      </c>
      <c r="U57" s="38">
        <v>6</v>
      </c>
      <c r="V57" s="38">
        <v>6</v>
      </c>
      <c r="W57" s="38">
        <v>6</v>
      </c>
      <c r="X57" s="38">
        <v>18</v>
      </c>
      <c r="Y57" s="39">
        <v>14</v>
      </c>
      <c r="Z57" s="39">
        <v>14.5</v>
      </c>
      <c r="AA57" s="39"/>
      <c r="AB57" s="39"/>
      <c r="AC57" s="39"/>
      <c r="AD57" s="39">
        <v>3.75</v>
      </c>
      <c r="AE57" s="39">
        <v>19</v>
      </c>
      <c r="AF57" s="83">
        <v>19</v>
      </c>
      <c r="AG57" s="39">
        <v>11</v>
      </c>
      <c r="AH57" s="38">
        <v>2</v>
      </c>
      <c r="AI57" s="38">
        <v>2</v>
      </c>
      <c r="AJ57" s="38">
        <v>0</v>
      </c>
      <c r="AK57" s="38">
        <v>1</v>
      </c>
      <c r="AL57" s="38">
        <v>9</v>
      </c>
      <c r="AM57" s="39">
        <v>15</v>
      </c>
      <c r="AN57" s="83"/>
      <c r="AO57" s="38">
        <v>1</v>
      </c>
      <c r="AP57" s="39">
        <v>12</v>
      </c>
      <c r="AQ57" s="83"/>
      <c r="AR57" s="38">
        <v>2</v>
      </c>
      <c r="AS57" s="83"/>
      <c r="AT57" s="83"/>
      <c r="AU57" s="38">
        <v>0</v>
      </c>
      <c r="AV57" s="83">
        <v>11.067058823529413</v>
      </c>
      <c r="AW57" s="84">
        <v>30</v>
      </c>
      <c r="AX57" s="84">
        <v>9.7205882352941178</v>
      </c>
      <c r="AY57" s="84"/>
      <c r="AZ57" s="137" t="s">
        <v>538</v>
      </c>
      <c r="BA57" s="137" t="s">
        <v>539</v>
      </c>
      <c r="BB57" s="36">
        <v>8.98</v>
      </c>
      <c r="BC57" s="36"/>
      <c r="BD57" s="43" t="s">
        <v>100</v>
      </c>
      <c r="BE57" s="36"/>
      <c r="BF57" s="130"/>
      <c r="BG57" s="130"/>
      <c r="BH57" s="131"/>
      <c r="BI57" s="130">
        <v>11.067058823529413</v>
      </c>
      <c r="BJ57" s="130"/>
      <c r="BK57" s="130">
        <v>0</v>
      </c>
      <c r="BL57" s="130"/>
      <c r="BM57" s="131"/>
      <c r="BN57" s="133"/>
      <c r="BQ57" s="130"/>
      <c r="BU57" s="130"/>
    </row>
    <row r="58" spans="1:73" s="42" customFormat="1" hidden="1" x14ac:dyDescent="0.25">
      <c r="A58" s="84"/>
      <c r="B58" s="65" t="s">
        <v>265</v>
      </c>
      <c r="C58" s="36" t="s">
        <v>132</v>
      </c>
      <c r="D58" s="36" t="s">
        <v>130</v>
      </c>
      <c r="E58" s="84" t="s">
        <v>159</v>
      </c>
      <c r="F58" s="83">
        <v>14.5</v>
      </c>
      <c r="G58" s="83">
        <v>5.5</v>
      </c>
      <c r="H58" s="83"/>
      <c r="I58" s="83">
        <v>10</v>
      </c>
      <c r="J58" s="83">
        <v>12</v>
      </c>
      <c r="K58" s="83">
        <v>11.5</v>
      </c>
      <c r="L58" s="35"/>
      <c r="M58" s="83"/>
      <c r="N58" s="83">
        <v>11.75</v>
      </c>
      <c r="O58" s="83">
        <v>13</v>
      </c>
      <c r="P58" s="83">
        <v>7.5</v>
      </c>
      <c r="Q58" s="83"/>
      <c r="R58" s="83"/>
      <c r="S58" s="83">
        <v>10.25</v>
      </c>
      <c r="T58" s="83">
        <v>10.666666666666666</v>
      </c>
      <c r="U58" s="38">
        <v>6</v>
      </c>
      <c r="V58" s="38">
        <v>6</v>
      </c>
      <c r="W58" s="38">
        <v>6</v>
      </c>
      <c r="X58" s="38">
        <v>18</v>
      </c>
      <c r="Y58" s="39">
        <v>12</v>
      </c>
      <c r="Z58" s="39">
        <v>12.75</v>
      </c>
      <c r="AA58" s="39"/>
      <c r="AB58" s="39"/>
      <c r="AC58" s="39"/>
      <c r="AD58" s="39">
        <v>5.75</v>
      </c>
      <c r="AE58" s="39">
        <v>20</v>
      </c>
      <c r="AF58" s="83">
        <v>20</v>
      </c>
      <c r="AG58" s="39">
        <v>11.25</v>
      </c>
      <c r="AH58" s="38">
        <v>2</v>
      </c>
      <c r="AI58" s="38">
        <v>2</v>
      </c>
      <c r="AJ58" s="38">
        <v>0</v>
      </c>
      <c r="AK58" s="38">
        <v>1</v>
      </c>
      <c r="AL58" s="38">
        <v>9</v>
      </c>
      <c r="AM58" s="39">
        <v>12</v>
      </c>
      <c r="AN58" s="83"/>
      <c r="AO58" s="38">
        <v>1</v>
      </c>
      <c r="AP58" s="83"/>
      <c r="AQ58" s="83"/>
      <c r="AR58" s="38">
        <v>0</v>
      </c>
      <c r="AS58" s="39">
        <v>11.5</v>
      </c>
      <c r="AT58" s="83"/>
      <c r="AU58" s="38">
        <v>2</v>
      </c>
      <c r="AV58" s="83">
        <v>11.014705882352942</v>
      </c>
      <c r="AW58" s="84">
        <v>30</v>
      </c>
      <c r="AX58" s="84">
        <v>10.89</v>
      </c>
      <c r="AY58" s="84"/>
      <c r="AZ58" s="137" t="s">
        <v>538</v>
      </c>
      <c r="BA58" s="137" t="s">
        <v>539</v>
      </c>
      <c r="BB58" s="36">
        <v>9.06</v>
      </c>
      <c r="BC58" s="36"/>
      <c r="BD58" s="43" t="s">
        <v>132</v>
      </c>
      <c r="BE58" s="36"/>
      <c r="BF58" s="130"/>
      <c r="BG58" s="130"/>
      <c r="BH58" s="131"/>
      <c r="BI58" s="130">
        <v>11.014705882352942</v>
      </c>
      <c r="BJ58" s="130"/>
      <c r="BK58" s="130">
        <v>0</v>
      </c>
      <c r="BL58" s="130"/>
      <c r="BM58" s="131"/>
      <c r="BN58" s="133"/>
      <c r="BO58" s="130"/>
      <c r="BQ58" s="130"/>
      <c r="BU58" s="130"/>
    </row>
    <row r="59" spans="1:73" s="42" customFormat="1" hidden="1" x14ac:dyDescent="0.25">
      <c r="A59" s="84"/>
      <c r="B59" s="66" t="s">
        <v>266</v>
      </c>
      <c r="C59" s="36" t="s">
        <v>267</v>
      </c>
      <c r="D59" s="36" t="s">
        <v>72</v>
      </c>
      <c r="E59" s="84" t="s">
        <v>159</v>
      </c>
      <c r="F59" s="83">
        <v>10</v>
      </c>
      <c r="G59" s="83">
        <v>6.6</v>
      </c>
      <c r="H59" s="83"/>
      <c r="I59" s="83">
        <v>8.3000000000000007</v>
      </c>
      <c r="J59" s="39">
        <v>11.13</v>
      </c>
      <c r="K59" s="39">
        <v>11.13</v>
      </c>
      <c r="L59" s="35"/>
      <c r="M59" s="39">
        <v>11.13</v>
      </c>
      <c r="N59" s="39">
        <v>11.13</v>
      </c>
      <c r="O59" s="83"/>
      <c r="P59" s="83">
        <v>8</v>
      </c>
      <c r="Q59" s="83"/>
      <c r="R59" s="83"/>
      <c r="S59" s="83">
        <v>8</v>
      </c>
      <c r="T59" s="83">
        <v>9.1433333333333326</v>
      </c>
      <c r="U59" s="38">
        <v>0</v>
      </c>
      <c r="V59" s="38">
        <v>6</v>
      </c>
      <c r="W59" s="38">
        <v>0</v>
      </c>
      <c r="X59" s="38">
        <v>6</v>
      </c>
      <c r="Y59" s="39">
        <v>14</v>
      </c>
      <c r="Z59" s="39">
        <v>13</v>
      </c>
      <c r="AA59" s="39"/>
      <c r="AB59" s="39"/>
      <c r="AC59" s="39"/>
      <c r="AD59" s="39">
        <v>6.38</v>
      </c>
      <c r="AE59" s="39">
        <v>11</v>
      </c>
      <c r="AF59" s="83">
        <v>11</v>
      </c>
      <c r="AG59" s="39">
        <v>10.151999999999999</v>
      </c>
      <c r="AH59" s="38">
        <v>2</v>
      </c>
      <c r="AI59" s="38">
        <v>2</v>
      </c>
      <c r="AJ59" s="38">
        <v>0</v>
      </c>
      <c r="AK59" s="38">
        <v>1</v>
      </c>
      <c r="AL59" s="38">
        <v>9</v>
      </c>
      <c r="AM59" s="39">
        <v>15</v>
      </c>
      <c r="AN59" s="83"/>
      <c r="AO59" s="38">
        <v>1</v>
      </c>
      <c r="AP59" s="83"/>
      <c r="AQ59" s="83"/>
      <c r="AR59" s="38">
        <v>0</v>
      </c>
      <c r="AS59" s="39">
        <v>11</v>
      </c>
      <c r="AT59" s="83"/>
      <c r="AU59" s="38">
        <v>2</v>
      </c>
      <c r="AV59" s="83">
        <v>10.002941176470587</v>
      </c>
      <c r="AW59" s="84">
        <v>30</v>
      </c>
      <c r="AX59" s="84">
        <v>10.264705882352942</v>
      </c>
      <c r="AY59" s="84"/>
      <c r="AZ59" s="137" t="s">
        <v>538</v>
      </c>
      <c r="BA59" s="137" t="s">
        <v>539</v>
      </c>
      <c r="BB59" s="36">
        <v>9.09</v>
      </c>
      <c r="BC59" s="36"/>
      <c r="BD59" s="43" t="s">
        <v>267</v>
      </c>
      <c r="BE59" s="36"/>
      <c r="BF59" s="130"/>
      <c r="BG59" s="130"/>
      <c r="BH59" s="131"/>
      <c r="BI59" s="130">
        <v>10.002941176470587</v>
      </c>
      <c r="BJ59" s="130"/>
      <c r="BK59" s="130">
        <v>0</v>
      </c>
      <c r="BL59" s="130"/>
      <c r="BM59" s="131"/>
      <c r="BN59" s="133"/>
      <c r="BQ59" s="130"/>
      <c r="BU59" s="130"/>
    </row>
    <row r="60" spans="1:73" s="42" customFormat="1" hidden="1" x14ac:dyDescent="0.25">
      <c r="A60" s="84"/>
      <c r="B60" s="43" t="s">
        <v>268</v>
      </c>
      <c r="C60" s="36" t="s">
        <v>269</v>
      </c>
      <c r="D60" s="36" t="s">
        <v>116</v>
      </c>
      <c r="E60" s="84" t="s">
        <v>159</v>
      </c>
      <c r="F60" s="39">
        <v>10</v>
      </c>
      <c r="G60" s="39">
        <v>10</v>
      </c>
      <c r="H60" s="39">
        <v>10</v>
      </c>
      <c r="I60" s="83">
        <v>10</v>
      </c>
      <c r="J60" s="83"/>
      <c r="K60" s="83"/>
      <c r="L60" s="35">
        <v>10</v>
      </c>
      <c r="M60" s="83"/>
      <c r="N60" s="83">
        <v>10</v>
      </c>
      <c r="O60" s="83">
        <v>13.25</v>
      </c>
      <c r="P60" s="83">
        <v>13.25</v>
      </c>
      <c r="Q60" s="83"/>
      <c r="R60" s="83"/>
      <c r="S60" s="83">
        <v>13.25</v>
      </c>
      <c r="T60" s="83">
        <v>11.083333333333334</v>
      </c>
      <c r="U60" s="38">
        <v>6</v>
      </c>
      <c r="V60" s="38">
        <v>6</v>
      </c>
      <c r="W60" s="38">
        <v>6</v>
      </c>
      <c r="X60" s="38">
        <v>18</v>
      </c>
      <c r="Y60" s="39">
        <v>13.19</v>
      </c>
      <c r="Z60" s="39">
        <v>12.5</v>
      </c>
      <c r="AA60" s="39"/>
      <c r="AB60" s="39"/>
      <c r="AC60" s="39"/>
      <c r="AD60" s="39">
        <v>8.5</v>
      </c>
      <c r="AE60" s="39">
        <v>18</v>
      </c>
      <c r="AF60" s="83">
        <v>18</v>
      </c>
      <c r="AG60" s="39">
        <v>12.138</v>
      </c>
      <c r="AH60" s="38">
        <v>2</v>
      </c>
      <c r="AI60" s="38">
        <v>2</v>
      </c>
      <c r="AJ60" s="38">
        <v>0</v>
      </c>
      <c r="AK60" s="38">
        <v>1</v>
      </c>
      <c r="AL60" s="38">
        <v>9</v>
      </c>
      <c r="AM60" s="39">
        <v>12</v>
      </c>
      <c r="AN60" s="83"/>
      <c r="AO60" s="38">
        <v>1</v>
      </c>
      <c r="AP60" s="83"/>
      <c r="AQ60" s="83"/>
      <c r="AR60" s="38">
        <v>0</v>
      </c>
      <c r="AS60" s="39">
        <v>10.5</v>
      </c>
      <c r="AT60" s="83"/>
      <c r="AU60" s="38">
        <v>2</v>
      </c>
      <c r="AV60" s="83">
        <v>11.378823529411765</v>
      </c>
      <c r="AW60" s="84">
        <v>30</v>
      </c>
      <c r="AX60" s="84">
        <v>10.097058823529412</v>
      </c>
      <c r="AY60" s="84"/>
      <c r="AZ60" s="137" t="s">
        <v>538</v>
      </c>
      <c r="BA60" s="137" t="s">
        <v>541</v>
      </c>
      <c r="BB60" s="36">
        <v>9.9499999999999993</v>
      </c>
      <c r="BC60" s="36"/>
      <c r="BD60" s="43" t="s">
        <v>269</v>
      </c>
      <c r="BE60" s="36"/>
      <c r="BF60" s="130"/>
      <c r="BG60" s="130"/>
      <c r="BH60" s="131"/>
      <c r="BI60" s="130">
        <v>11.378823529411765</v>
      </c>
      <c r="BJ60" s="130"/>
      <c r="BK60" s="130">
        <v>0</v>
      </c>
      <c r="BL60" s="130"/>
      <c r="BM60" s="131"/>
      <c r="BN60" s="133"/>
      <c r="BQ60" s="130"/>
      <c r="BU60" s="130"/>
    </row>
    <row r="61" spans="1:73" s="42" customFormat="1" hidden="1" x14ac:dyDescent="0.25">
      <c r="A61" s="84"/>
      <c r="B61" s="66" t="s">
        <v>270</v>
      </c>
      <c r="C61" s="36" t="s">
        <v>146</v>
      </c>
      <c r="D61" s="36" t="s">
        <v>123</v>
      </c>
      <c r="E61" s="84" t="s">
        <v>159</v>
      </c>
      <c r="F61" s="83">
        <v>10</v>
      </c>
      <c r="G61" s="83"/>
      <c r="H61" s="39"/>
      <c r="I61" s="83">
        <v>10</v>
      </c>
      <c r="J61" s="39">
        <v>10.63</v>
      </c>
      <c r="K61" s="39">
        <v>10.63</v>
      </c>
      <c r="L61" s="35"/>
      <c r="M61" s="39">
        <v>10.63</v>
      </c>
      <c r="N61" s="39">
        <v>10.63</v>
      </c>
      <c r="O61" s="83"/>
      <c r="P61" s="83">
        <v>5.5</v>
      </c>
      <c r="Q61" s="83"/>
      <c r="R61" s="83"/>
      <c r="S61" s="83">
        <v>5.5</v>
      </c>
      <c r="T61" s="83">
        <v>8.7100000000000009</v>
      </c>
      <c r="U61" s="38">
        <v>6</v>
      </c>
      <c r="V61" s="38">
        <v>6</v>
      </c>
      <c r="W61" s="38">
        <v>0</v>
      </c>
      <c r="X61" s="38">
        <v>12</v>
      </c>
      <c r="Y61" s="39">
        <v>13.5</v>
      </c>
      <c r="Z61" s="39">
        <v>13</v>
      </c>
      <c r="AA61" s="39"/>
      <c r="AB61" s="39"/>
      <c r="AC61" s="39"/>
      <c r="AD61" s="39">
        <v>6</v>
      </c>
      <c r="AE61" s="39">
        <v>13</v>
      </c>
      <c r="AF61" s="83">
        <v>13</v>
      </c>
      <c r="AG61" s="39">
        <v>10.3</v>
      </c>
      <c r="AH61" s="38">
        <v>2</v>
      </c>
      <c r="AI61" s="38">
        <v>2</v>
      </c>
      <c r="AJ61" s="38">
        <v>0</v>
      </c>
      <c r="AK61" s="38">
        <v>1</v>
      </c>
      <c r="AL61" s="38">
        <v>9</v>
      </c>
      <c r="AM61" s="39">
        <v>15</v>
      </c>
      <c r="AN61" s="83"/>
      <c r="AO61" s="38">
        <v>1</v>
      </c>
      <c r="AP61" s="83"/>
      <c r="AQ61" s="83"/>
      <c r="AR61" s="38">
        <v>0</v>
      </c>
      <c r="AS61" s="39">
        <v>10</v>
      </c>
      <c r="AT61" s="83"/>
      <c r="AU61" s="38">
        <v>2</v>
      </c>
      <c r="AV61" s="83">
        <v>9.699411764705884</v>
      </c>
      <c r="AW61" s="84">
        <v>24</v>
      </c>
      <c r="AX61" s="84">
        <v>8.632352941176471</v>
      </c>
      <c r="AY61" s="84"/>
      <c r="AZ61" s="137" t="s">
        <v>540</v>
      </c>
      <c r="BA61" s="137" t="s">
        <v>539</v>
      </c>
      <c r="BB61" s="36">
        <v>9.1999999999999993</v>
      </c>
      <c r="BC61" s="36"/>
      <c r="BD61" s="43" t="s">
        <v>146</v>
      </c>
      <c r="BE61" s="36"/>
      <c r="BF61" s="130"/>
      <c r="BG61" s="130"/>
      <c r="BH61" s="131"/>
      <c r="BI61" s="130">
        <v>8.8170588235294129</v>
      </c>
      <c r="BJ61" s="130"/>
      <c r="BK61" s="130">
        <v>0.88235294117647101</v>
      </c>
      <c r="BL61" s="130"/>
      <c r="BM61" s="131"/>
      <c r="BN61" s="133"/>
      <c r="BQ61" s="130"/>
      <c r="BU61" s="130"/>
    </row>
    <row r="62" spans="1:73" s="42" customFormat="1" hidden="1" x14ac:dyDescent="0.25">
      <c r="A62" s="84"/>
      <c r="B62" s="66" t="s">
        <v>271</v>
      </c>
      <c r="C62" s="36" t="s">
        <v>272</v>
      </c>
      <c r="D62" s="36" t="s">
        <v>273</v>
      </c>
      <c r="E62" s="84" t="s">
        <v>159</v>
      </c>
      <c r="F62" s="83">
        <v>10.5</v>
      </c>
      <c r="G62" s="83">
        <v>11</v>
      </c>
      <c r="H62" s="39"/>
      <c r="I62" s="83">
        <v>10.75</v>
      </c>
      <c r="J62" s="83"/>
      <c r="K62" s="83">
        <v>1</v>
      </c>
      <c r="L62" s="35"/>
      <c r="M62" s="83"/>
      <c r="N62" s="83">
        <v>0.5</v>
      </c>
      <c r="O62" s="83"/>
      <c r="P62" s="83">
        <v>4</v>
      </c>
      <c r="Q62" s="83">
        <v>13</v>
      </c>
      <c r="R62" s="83"/>
      <c r="S62" s="83">
        <v>13</v>
      </c>
      <c r="T62" s="83">
        <v>8.0833333333333339</v>
      </c>
      <c r="U62" s="38">
        <v>6</v>
      </c>
      <c r="V62" s="38">
        <v>0</v>
      </c>
      <c r="W62" s="38">
        <v>6</v>
      </c>
      <c r="X62" s="38">
        <v>12</v>
      </c>
      <c r="Y62" s="83"/>
      <c r="Z62" s="39">
        <v>10</v>
      </c>
      <c r="AA62" s="83"/>
      <c r="AB62" s="83">
        <v>0</v>
      </c>
      <c r="AC62" s="83"/>
      <c r="AD62" s="83">
        <v>0</v>
      </c>
      <c r="AE62" s="83">
        <v>16</v>
      </c>
      <c r="AF62" s="83">
        <v>16</v>
      </c>
      <c r="AG62" s="83">
        <v>5.2</v>
      </c>
      <c r="AH62" s="38">
        <v>0</v>
      </c>
      <c r="AI62" s="38">
        <v>2</v>
      </c>
      <c r="AJ62" s="38">
        <v>0</v>
      </c>
      <c r="AK62" s="38">
        <v>1</v>
      </c>
      <c r="AL62" s="38">
        <v>3</v>
      </c>
      <c r="AM62" s="39">
        <v>15</v>
      </c>
      <c r="AN62" s="83"/>
      <c r="AO62" s="38">
        <v>1</v>
      </c>
      <c r="AP62" s="83"/>
      <c r="AQ62" s="83"/>
      <c r="AR62" s="38">
        <v>0</v>
      </c>
      <c r="AS62" s="39">
        <v>10</v>
      </c>
      <c r="AT62" s="83"/>
      <c r="AU62" s="38">
        <v>2</v>
      </c>
      <c r="AV62" s="83">
        <v>7.867647058823529</v>
      </c>
      <c r="AW62" s="84">
        <v>18</v>
      </c>
      <c r="AX62" s="84">
        <v>10.14</v>
      </c>
      <c r="AY62" s="84"/>
      <c r="AZ62" s="137" t="s">
        <v>540</v>
      </c>
      <c r="BA62" s="137" t="s">
        <v>541</v>
      </c>
      <c r="BB62" s="36">
        <v>8.85</v>
      </c>
      <c r="BC62" s="36"/>
      <c r="BD62" s="43" t="s">
        <v>272</v>
      </c>
      <c r="BE62" s="36"/>
      <c r="BF62" s="130"/>
      <c r="BG62" s="130"/>
      <c r="BH62" s="131"/>
      <c r="BI62" s="130">
        <v>7.867647058823529</v>
      </c>
      <c r="BJ62" s="130"/>
      <c r="BK62" s="130">
        <v>0</v>
      </c>
      <c r="BL62" s="130"/>
      <c r="BM62" s="131"/>
      <c r="BN62" s="133"/>
      <c r="BO62" s="130"/>
      <c r="BQ62" s="130"/>
      <c r="BU62" s="130"/>
    </row>
    <row r="63" spans="1:73" s="42" customFormat="1" hidden="1" x14ac:dyDescent="0.25">
      <c r="A63" s="84"/>
      <c r="B63" s="65" t="s">
        <v>274</v>
      </c>
      <c r="C63" s="36" t="s">
        <v>275</v>
      </c>
      <c r="D63" s="36" t="s">
        <v>276</v>
      </c>
      <c r="E63" s="84" t="s">
        <v>159</v>
      </c>
      <c r="F63" s="39">
        <v>10</v>
      </c>
      <c r="G63" s="83">
        <v>4.5</v>
      </c>
      <c r="H63" s="39"/>
      <c r="I63" s="83">
        <v>7.25</v>
      </c>
      <c r="J63" s="39">
        <v>10</v>
      </c>
      <c r="K63" s="39">
        <v>10</v>
      </c>
      <c r="L63" s="35"/>
      <c r="M63" s="39">
        <v>10</v>
      </c>
      <c r="N63" s="39">
        <v>10</v>
      </c>
      <c r="O63" s="83"/>
      <c r="P63" s="83">
        <v>7.25</v>
      </c>
      <c r="Q63" s="83"/>
      <c r="R63" s="83"/>
      <c r="S63" s="83">
        <v>7.25</v>
      </c>
      <c r="T63" s="83">
        <v>8.1666666666666661</v>
      </c>
      <c r="U63" s="38">
        <v>0</v>
      </c>
      <c r="V63" s="38">
        <v>6</v>
      </c>
      <c r="W63" s="38">
        <v>0</v>
      </c>
      <c r="X63" s="38">
        <v>6</v>
      </c>
      <c r="Y63" s="39">
        <v>14.56</v>
      </c>
      <c r="Z63" s="39">
        <v>10</v>
      </c>
      <c r="AA63" s="39"/>
      <c r="AB63" s="39"/>
      <c r="AC63" s="39"/>
      <c r="AD63" s="39">
        <v>10</v>
      </c>
      <c r="AE63" s="39">
        <v>17</v>
      </c>
      <c r="AF63" s="83" t="e">
        <v>#N/A</v>
      </c>
      <c r="AG63" s="39">
        <v>12.312000000000001</v>
      </c>
      <c r="AH63" s="38">
        <v>2</v>
      </c>
      <c r="AI63" s="38">
        <v>2</v>
      </c>
      <c r="AJ63" s="38">
        <v>4</v>
      </c>
      <c r="AK63" s="38">
        <v>1</v>
      </c>
      <c r="AL63" s="38">
        <v>9</v>
      </c>
      <c r="AM63" s="39">
        <v>13</v>
      </c>
      <c r="AN63" s="83"/>
      <c r="AO63" s="38">
        <v>1</v>
      </c>
      <c r="AP63" s="39">
        <v>11</v>
      </c>
      <c r="AQ63" s="83"/>
      <c r="AR63" s="38">
        <v>2</v>
      </c>
      <c r="AS63" s="83"/>
      <c r="AT63" s="83"/>
      <c r="AU63" s="38">
        <v>0</v>
      </c>
      <c r="AV63" s="83">
        <v>10.003529411764706</v>
      </c>
      <c r="AW63" s="84">
        <v>30</v>
      </c>
      <c r="AX63" s="84">
        <v>9.2229411764705898</v>
      </c>
      <c r="AY63" s="84"/>
      <c r="AZ63" s="137" t="s">
        <v>538</v>
      </c>
      <c r="BA63" s="137" t="s">
        <v>539</v>
      </c>
      <c r="BB63" s="36" t="e">
        <v>#N/A</v>
      </c>
      <c r="BC63" s="36"/>
      <c r="BD63" s="43" t="s">
        <v>275</v>
      </c>
      <c r="BE63" s="36"/>
      <c r="BF63" s="130"/>
      <c r="BG63" s="130"/>
      <c r="BH63" s="131"/>
      <c r="BI63" s="130">
        <v>10.003529411764706</v>
      </c>
      <c r="BJ63" s="130"/>
      <c r="BK63" s="130">
        <v>0</v>
      </c>
      <c r="BL63" s="130"/>
      <c r="BM63" s="131"/>
      <c r="BN63" s="133"/>
      <c r="BQ63" s="130"/>
      <c r="BU63" s="130"/>
    </row>
    <row r="64" spans="1:73" s="42" customFormat="1" hidden="1" x14ac:dyDescent="0.25">
      <c r="A64" s="84"/>
      <c r="B64" s="43" t="s">
        <v>277</v>
      </c>
      <c r="C64" s="36" t="s">
        <v>113</v>
      </c>
      <c r="D64" s="36" t="s">
        <v>93</v>
      </c>
      <c r="E64" s="84" t="s">
        <v>159</v>
      </c>
      <c r="F64" s="83">
        <v>10</v>
      </c>
      <c r="G64" s="83">
        <v>3</v>
      </c>
      <c r="H64" s="39"/>
      <c r="I64" s="83">
        <v>6.5</v>
      </c>
      <c r="J64" s="83">
        <v>13</v>
      </c>
      <c r="K64" s="83">
        <v>3.5</v>
      </c>
      <c r="L64" s="35"/>
      <c r="M64" s="83"/>
      <c r="N64" s="83">
        <v>8.25</v>
      </c>
      <c r="O64" s="83"/>
      <c r="P64" s="83">
        <v>10</v>
      </c>
      <c r="Q64" s="83"/>
      <c r="R64" s="83"/>
      <c r="S64" s="48">
        <v>10</v>
      </c>
      <c r="T64" s="83">
        <v>8.25</v>
      </c>
      <c r="U64" s="38">
        <v>0</v>
      </c>
      <c r="V64" s="38">
        <v>0</v>
      </c>
      <c r="W64" s="38">
        <v>6</v>
      </c>
      <c r="X64" s="38">
        <v>6</v>
      </c>
      <c r="Y64" s="39">
        <v>8.5</v>
      </c>
      <c r="Z64" s="39">
        <v>12</v>
      </c>
      <c r="AA64" s="39"/>
      <c r="AB64" s="39"/>
      <c r="AC64" s="39"/>
      <c r="AD64" s="39">
        <v>6.25</v>
      </c>
      <c r="AE64" s="39">
        <v>17</v>
      </c>
      <c r="AF64" s="83">
        <v>17</v>
      </c>
      <c r="AG64" s="39">
        <v>10</v>
      </c>
      <c r="AH64" s="38">
        <v>0</v>
      </c>
      <c r="AI64" s="38">
        <v>2</v>
      </c>
      <c r="AJ64" s="38">
        <v>0</v>
      </c>
      <c r="AK64" s="38">
        <v>1</v>
      </c>
      <c r="AL64" s="38">
        <v>9</v>
      </c>
      <c r="AM64" s="39">
        <v>17</v>
      </c>
      <c r="AN64" s="83"/>
      <c r="AO64" s="38">
        <v>1</v>
      </c>
      <c r="AP64" s="83"/>
      <c r="AQ64" s="83"/>
      <c r="AR64" s="38">
        <v>0</v>
      </c>
      <c r="AS64" s="39">
        <v>11.75</v>
      </c>
      <c r="AT64" s="83"/>
      <c r="AU64" s="38">
        <v>2</v>
      </c>
      <c r="AV64" s="83">
        <v>9.6911764705882355</v>
      </c>
      <c r="AW64" s="84">
        <v>18</v>
      </c>
      <c r="AX64" s="84">
        <v>9.985294117647058</v>
      </c>
      <c r="AY64" s="84"/>
      <c r="AZ64" s="137" t="s">
        <v>540</v>
      </c>
      <c r="BA64" s="137" t="s">
        <v>539</v>
      </c>
      <c r="BB64" s="36">
        <v>8.5</v>
      </c>
      <c r="BC64" s="36"/>
      <c r="BD64" s="43" t="s">
        <v>113</v>
      </c>
      <c r="BE64" s="36"/>
      <c r="BF64" s="130"/>
      <c r="BG64" s="130"/>
      <c r="BH64" s="131"/>
      <c r="BI64" s="130">
        <v>9.6911764705882355</v>
      </c>
      <c r="BJ64" s="130"/>
      <c r="BK64" s="130">
        <v>0</v>
      </c>
      <c r="BL64" s="130"/>
      <c r="BM64" s="131"/>
      <c r="BN64" s="133"/>
      <c r="BQ64" s="130"/>
      <c r="BU64" s="130"/>
    </row>
    <row r="65" spans="1:73" s="42" customFormat="1" hidden="1" x14ac:dyDescent="0.25">
      <c r="A65" s="84"/>
      <c r="B65" s="65" t="s">
        <v>278</v>
      </c>
      <c r="C65" s="36" t="s">
        <v>126</v>
      </c>
      <c r="D65" s="36" t="s">
        <v>279</v>
      </c>
      <c r="E65" s="84" t="s">
        <v>159</v>
      </c>
      <c r="F65" s="39">
        <v>14.5</v>
      </c>
      <c r="G65" s="83">
        <v>11.5</v>
      </c>
      <c r="H65" s="39"/>
      <c r="I65" s="83">
        <v>13</v>
      </c>
      <c r="J65" s="83">
        <v>12</v>
      </c>
      <c r="K65" s="83">
        <v>8</v>
      </c>
      <c r="L65" s="35"/>
      <c r="M65" s="83"/>
      <c r="N65" s="83">
        <v>10</v>
      </c>
      <c r="O65" s="83"/>
      <c r="P65" s="83">
        <v>7.5</v>
      </c>
      <c r="Q65" s="83"/>
      <c r="R65" s="83"/>
      <c r="S65" s="83">
        <v>7.5</v>
      </c>
      <c r="T65" s="83">
        <v>10.166666666666666</v>
      </c>
      <c r="U65" s="38">
        <v>6</v>
      </c>
      <c r="V65" s="38">
        <v>6</v>
      </c>
      <c r="W65" s="38">
        <v>0</v>
      </c>
      <c r="X65" s="38">
        <v>18</v>
      </c>
      <c r="Y65" s="83">
        <v>12.8</v>
      </c>
      <c r="Z65" s="83">
        <v>14.5</v>
      </c>
      <c r="AA65" s="83"/>
      <c r="AB65" s="83"/>
      <c r="AC65" s="83"/>
      <c r="AD65" s="83">
        <v>6</v>
      </c>
      <c r="AE65" s="83">
        <v>11</v>
      </c>
      <c r="AF65" s="83" t="e">
        <v>#N/A</v>
      </c>
      <c r="AG65" s="83">
        <v>10.059999999999999</v>
      </c>
      <c r="AH65" s="38">
        <v>2</v>
      </c>
      <c r="AI65" s="38">
        <v>2</v>
      </c>
      <c r="AJ65" s="38">
        <v>0</v>
      </c>
      <c r="AK65" s="38">
        <v>1</v>
      </c>
      <c r="AL65" s="38">
        <v>9</v>
      </c>
      <c r="AM65" s="83">
        <v>11</v>
      </c>
      <c r="AN65" s="83"/>
      <c r="AO65" s="38">
        <v>1</v>
      </c>
      <c r="AP65" s="83"/>
      <c r="AQ65" s="83"/>
      <c r="AR65" s="38">
        <v>0</v>
      </c>
      <c r="AS65" s="83">
        <v>15</v>
      </c>
      <c r="AT65" s="83"/>
      <c r="AU65" s="38">
        <v>2</v>
      </c>
      <c r="AV65" s="83">
        <v>10.752941176470589</v>
      </c>
      <c r="AW65" s="84">
        <v>30</v>
      </c>
      <c r="AX65" s="84">
        <v>10.088235294117647</v>
      </c>
      <c r="AY65" s="84"/>
      <c r="AZ65" s="137" t="s">
        <v>538</v>
      </c>
      <c r="BA65" s="137" t="s">
        <v>539</v>
      </c>
      <c r="BB65" s="36" t="e">
        <v>#N/A</v>
      </c>
      <c r="BC65" s="36"/>
      <c r="BD65" s="43" t="s">
        <v>126</v>
      </c>
      <c r="BE65" s="36"/>
      <c r="BF65" s="130"/>
      <c r="BG65" s="130"/>
      <c r="BH65" s="131"/>
      <c r="BI65" s="130">
        <v>10.752941176470589</v>
      </c>
      <c r="BJ65" s="130"/>
      <c r="BK65" s="130">
        <v>0</v>
      </c>
      <c r="BL65" s="130"/>
      <c r="BM65" s="131"/>
      <c r="BN65" s="133"/>
      <c r="BQ65" s="130"/>
      <c r="BU65" s="130"/>
    </row>
    <row r="66" spans="1:73" s="42" customFormat="1" hidden="1" x14ac:dyDescent="0.25">
      <c r="A66" s="84"/>
      <c r="B66" s="43"/>
      <c r="C66" s="36" t="s">
        <v>110</v>
      </c>
      <c r="D66" s="36" t="s">
        <v>86</v>
      </c>
      <c r="E66" s="84" t="s">
        <v>159</v>
      </c>
      <c r="F66" s="67"/>
      <c r="G66" s="83"/>
      <c r="H66" s="39"/>
      <c r="I66" s="83">
        <v>0</v>
      </c>
      <c r="J66" s="83"/>
      <c r="K66" s="83"/>
      <c r="L66" s="35"/>
      <c r="M66" s="83"/>
      <c r="N66" s="76">
        <v>0</v>
      </c>
      <c r="O66" s="83"/>
      <c r="P66" s="83"/>
      <c r="Q66" s="83"/>
      <c r="R66" s="83"/>
      <c r="S66" s="83">
        <v>0</v>
      </c>
      <c r="T66" s="83">
        <v>0</v>
      </c>
      <c r="U66" s="38">
        <v>0</v>
      </c>
      <c r="V66" s="38">
        <v>0</v>
      </c>
      <c r="W66" s="38">
        <v>0</v>
      </c>
      <c r="X66" s="38">
        <v>0</v>
      </c>
      <c r="Y66" s="83"/>
      <c r="Z66" s="83"/>
      <c r="AA66" s="83"/>
      <c r="AB66" s="83"/>
      <c r="AC66" s="83"/>
      <c r="AD66" s="83">
        <v>0</v>
      </c>
      <c r="AE66" s="83"/>
      <c r="AF66" s="83" t="e">
        <v>#N/A</v>
      </c>
      <c r="AG66" s="83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83"/>
      <c r="AN66" s="83"/>
      <c r="AO66" s="38">
        <v>0</v>
      </c>
      <c r="AP66" s="83"/>
      <c r="AQ66" s="83"/>
      <c r="AR66" s="38">
        <v>0</v>
      </c>
      <c r="AS66" s="83"/>
      <c r="AT66" s="83"/>
      <c r="AU66" s="38">
        <v>0</v>
      </c>
      <c r="AV66" s="83">
        <v>0</v>
      </c>
      <c r="AW66" s="84">
        <v>0</v>
      </c>
      <c r="AX66" s="84" t="e">
        <v>#N/A</v>
      </c>
      <c r="AY66" s="84"/>
      <c r="AZ66" s="137" t="s">
        <v>540</v>
      </c>
      <c r="BA66" s="137" t="s">
        <v>539</v>
      </c>
      <c r="BB66" s="36" t="e">
        <v>#N/A</v>
      </c>
      <c r="BC66" s="36"/>
      <c r="BD66" s="43" t="e">
        <v>#N/A</v>
      </c>
      <c r="BE66" s="36"/>
      <c r="BF66" s="130"/>
      <c r="BG66" s="130"/>
      <c r="BH66" s="131"/>
      <c r="BI66" s="130" t="e">
        <v>#N/A</v>
      </c>
      <c r="BJ66" s="130" t="s">
        <v>542</v>
      </c>
      <c r="BK66" s="130" t="e">
        <v>#N/A</v>
      </c>
      <c r="BL66" s="130"/>
      <c r="BM66" s="131"/>
      <c r="BN66" s="133"/>
      <c r="BQ66" s="130"/>
      <c r="BU66" s="130"/>
    </row>
    <row r="67" spans="1:73" s="42" customFormat="1" hidden="1" x14ac:dyDescent="0.25">
      <c r="A67" s="84"/>
      <c r="B67" s="43" t="s">
        <v>280</v>
      </c>
      <c r="C67" s="36" t="s">
        <v>281</v>
      </c>
      <c r="D67" s="36" t="s">
        <v>282</v>
      </c>
      <c r="E67" s="84" t="s">
        <v>159</v>
      </c>
      <c r="F67" s="39">
        <v>10</v>
      </c>
      <c r="G67" s="39">
        <v>10</v>
      </c>
      <c r="H67" s="39">
        <v>10</v>
      </c>
      <c r="I67" s="83">
        <v>10</v>
      </c>
      <c r="J67" s="39">
        <v>10</v>
      </c>
      <c r="K67" s="39">
        <v>10</v>
      </c>
      <c r="L67" s="35"/>
      <c r="M67" s="39">
        <v>10</v>
      </c>
      <c r="N67" s="39">
        <v>10</v>
      </c>
      <c r="O67" s="83">
        <v>15</v>
      </c>
      <c r="P67" s="83">
        <v>11.5</v>
      </c>
      <c r="Q67" s="83"/>
      <c r="R67" s="83"/>
      <c r="S67" s="83">
        <v>11.5</v>
      </c>
      <c r="T67" s="83">
        <v>10.5</v>
      </c>
      <c r="U67" s="38">
        <v>6</v>
      </c>
      <c r="V67" s="38">
        <v>6</v>
      </c>
      <c r="W67" s="38">
        <v>6</v>
      </c>
      <c r="X67" s="38">
        <v>18</v>
      </c>
      <c r="Y67" s="39">
        <v>10.16</v>
      </c>
      <c r="Z67" s="39">
        <v>13</v>
      </c>
      <c r="AA67" s="39"/>
      <c r="AB67" s="39"/>
      <c r="AC67" s="39"/>
      <c r="AD67" s="39">
        <v>11.38</v>
      </c>
      <c r="AE67" s="39">
        <v>12</v>
      </c>
      <c r="AF67" s="83"/>
      <c r="AG67" s="39">
        <v>11.584</v>
      </c>
      <c r="AH67" s="38">
        <v>2</v>
      </c>
      <c r="AI67" s="38">
        <v>2</v>
      </c>
      <c r="AJ67" s="38">
        <v>4</v>
      </c>
      <c r="AK67" s="38">
        <v>1</v>
      </c>
      <c r="AL67" s="38">
        <v>9</v>
      </c>
      <c r="AM67" s="39">
        <v>17</v>
      </c>
      <c r="AN67" s="83"/>
      <c r="AO67" s="38">
        <v>1</v>
      </c>
      <c r="AP67" s="83"/>
      <c r="AQ67" s="83"/>
      <c r="AR67" s="38">
        <v>0</v>
      </c>
      <c r="AS67" s="83">
        <v>10</v>
      </c>
      <c r="AT67" s="83"/>
      <c r="AU67" s="38">
        <v>2</v>
      </c>
      <c r="AV67" s="83">
        <v>11.142352941176471</v>
      </c>
      <c r="AW67" s="84">
        <v>30</v>
      </c>
      <c r="AX67" s="84">
        <v>9.4311764705882339</v>
      </c>
      <c r="AY67" s="84"/>
      <c r="AZ67" s="137" t="s">
        <v>538</v>
      </c>
      <c r="BA67" s="137" t="s">
        <v>539</v>
      </c>
      <c r="BB67" s="36" t="e">
        <v>#N/A</v>
      </c>
      <c r="BC67" s="36"/>
      <c r="BD67" s="43" t="s">
        <v>281</v>
      </c>
      <c r="BE67" s="36"/>
      <c r="BF67" s="130"/>
      <c r="BG67" s="130"/>
      <c r="BH67" s="131"/>
      <c r="BI67" s="130">
        <v>11.142352941176471</v>
      </c>
      <c r="BJ67" s="130"/>
      <c r="BK67" s="130">
        <v>0</v>
      </c>
      <c r="BL67" s="130"/>
      <c r="BM67" s="131"/>
      <c r="BN67" s="133"/>
      <c r="BQ67" s="130"/>
      <c r="BU67" s="130"/>
    </row>
    <row r="68" spans="1:73" s="42" customFormat="1" hidden="1" x14ac:dyDescent="0.25">
      <c r="A68" s="84"/>
      <c r="B68" s="65" t="s">
        <v>283</v>
      </c>
      <c r="C68" s="36" t="s">
        <v>124</v>
      </c>
      <c r="D68" s="36" t="s">
        <v>71</v>
      </c>
      <c r="E68" s="84" t="s">
        <v>159</v>
      </c>
      <c r="F68" s="83">
        <v>16.5</v>
      </c>
      <c r="G68" s="83">
        <v>6.75</v>
      </c>
      <c r="H68" s="83"/>
      <c r="I68" s="83">
        <v>11.625</v>
      </c>
      <c r="J68" s="83">
        <v>12</v>
      </c>
      <c r="K68" s="83">
        <v>4</v>
      </c>
      <c r="L68" s="35">
        <v>9</v>
      </c>
      <c r="M68" s="83"/>
      <c r="N68" s="83">
        <v>11</v>
      </c>
      <c r="O68" s="39">
        <v>10.75</v>
      </c>
      <c r="P68" s="39">
        <v>10.75</v>
      </c>
      <c r="Q68" s="83"/>
      <c r="R68" s="39"/>
      <c r="S68" s="83">
        <v>10.75</v>
      </c>
      <c r="T68" s="83">
        <v>11.125</v>
      </c>
      <c r="U68" s="38">
        <v>6</v>
      </c>
      <c r="V68" s="38">
        <v>6</v>
      </c>
      <c r="W68" s="38">
        <v>6</v>
      </c>
      <c r="X68" s="38">
        <v>18</v>
      </c>
      <c r="Y68" s="39">
        <v>13.62</v>
      </c>
      <c r="Z68" s="39">
        <v>9</v>
      </c>
      <c r="AA68" s="39"/>
      <c r="AB68" s="39"/>
      <c r="AC68" s="39"/>
      <c r="AD68" s="39">
        <v>8.5</v>
      </c>
      <c r="AE68" s="39">
        <v>16</v>
      </c>
      <c r="AF68" s="83">
        <v>16</v>
      </c>
      <c r="AG68" s="83">
        <v>11.123999999999999</v>
      </c>
      <c r="AH68" s="38">
        <v>2</v>
      </c>
      <c r="AI68" s="38">
        <v>0</v>
      </c>
      <c r="AJ68" s="38">
        <v>0</v>
      </c>
      <c r="AK68" s="38">
        <v>1</v>
      </c>
      <c r="AL68" s="38">
        <v>9</v>
      </c>
      <c r="AM68" s="39">
        <v>15</v>
      </c>
      <c r="AN68" s="83"/>
      <c r="AO68" s="38">
        <v>1</v>
      </c>
      <c r="AP68" s="83"/>
      <c r="AQ68" s="83"/>
      <c r="AR68" s="38">
        <v>0</v>
      </c>
      <c r="AS68" s="39">
        <v>10</v>
      </c>
      <c r="AT68" s="83"/>
      <c r="AU68" s="38">
        <v>2</v>
      </c>
      <c r="AV68" s="83">
        <v>11.220294117647059</v>
      </c>
      <c r="AW68" s="84">
        <v>30</v>
      </c>
      <c r="AX68" s="84">
        <v>9.5361764705882361</v>
      </c>
      <c r="AY68" s="84"/>
      <c r="AZ68" s="137" t="s">
        <v>538</v>
      </c>
      <c r="BA68" s="137" t="s">
        <v>541</v>
      </c>
      <c r="BB68" s="36">
        <v>9.48</v>
      </c>
      <c r="BC68" s="36"/>
      <c r="BD68" s="43" t="s">
        <v>124</v>
      </c>
      <c r="BE68" s="36"/>
      <c r="BF68" s="130"/>
      <c r="BG68" s="130"/>
      <c r="BH68" s="131"/>
      <c r="BI68" s="130">
        <v>11.220294117647059</v>
      </c>
      <c r="BJ68" s="130"/>
      <c r="BK68" s="130">
        <v>0</v>
      </c>
      <c r="BL68" s="130"/>
      <c r="BM68" s="131"/>
      <c r="BN68" s="133"/>
      <c r="BQ68" s="130"/>
      <c r="BU68" s="130"/>
    </row>
    <row r="69" spans="1:73" s="42" customFormat="1" hidden="1" x14ac:dyDescent="0.25">
      <c r="A69" s="84"/>
      <c r="B69" s="43" t="s">
        <v>284</v>
      </c>
      <c r="C69" s="36" t="s">
        <v>285</v>
      </c>
      <c r="D69" s="36" t="s">
        <v>121</v>
      </c>
      <c r="E69" s="84" t="s">
        <v>159</v>
      </c>
      <c r="F69" s="83">
        <v>12.5</v>
      </c>
      <c r="G69" s="83">
        <v>0</v>
      </c>
      <c r="H69" s="39"/>
      <c r="I69" s="83">
        <v>7.25</v>
      </c>
      <c r="J69" s="39">
        <v>12.13</v>
      </c>
      <c r="K69" s="39">
        <v>12.13</v>
      </c>
      <c r="L69" s="35"/>
      <c r="M69" s="39">
        <v>12.13</v>
      </c>
      <c r="N69" s="39">
        <v>12.13</v>
      </c>
      <c r="O69" s="83"/>
      <c r="P69" s="83"/>
      <c r="Q69" s="83"/>
      <c r="R69" s="83"/>
      <c r="S69" s="83">
        <v>7.5</v>
      </c>
      <c r="T69" s="83">
        <v>8.9600000000000009</v>
      </c>
      <c r="U69" s="38">
        <v>0</v>
      </c>
      <c r="V69" s="38">
        <v>6</v>
      </c>
      <c r="W69" s="38">
        <v>0</v>
      </c>
      <c r="X69" s="38">
        <v>6</v>
      </c>
      <c r="Y69" s="39">
        <v>13.2</v>
      </c>
      <c r="Z69" s="39">
        <v>12.75</v>
      </c>
      <c r="AA69" s="39"/>
      <c r="AB69" s="39"/>
      <c r="AC69" s="39"/>
      <c r="AD69" s="39">
        <v>5.25</v>
      </c>
      <c r="AE69" s="39">
        <v>14</v>
      </c>
      <c r="AF69" s="83">
        <v>14</v>
      </c>
      <c r="AG69" s="39">
        <v>10.09</v>
      </c>
      <c r="AH69" s="38">
        <v>2</v>
      </c>
      <c r="AI69" s="38">
        <v>2</v>
      </c>
      <c r="AJ69" s="38">
        <v>0</v>
      </c>
      <c r="AK69" s="38">
        <v>1</v>
      </c>
      <c r="AL69" s="38">
        <v>9</v>
      </c>
      <c r="AM69" s="39">
        <v>16</v>
      </c>
      <c r="AN69" s="83"/>
      <c r="AO69" s="38">
        <v>1</v>
      </c>
      <c r="AP69" s="39">
        <v>12.5</v>
      </c>
      <c r="AQ69" s="83"/>
      <c r="AR69" s="38">
        <v>2</v>
      </c>
      <c r="AS69" s="83"/>
      <c r="AT69" s="83"/>
      <c r="AU69" s="38">
        <v>0</v>
      </c>
      <c r="AV69" s="83">
        <v>10.12294117647059</v>
      </c>
      <c r="AW69" s="84">
        <v>30</v>
      </c>
      <c r="AX69" s="84">
        <v>7.7264705882352942</v>
      </c>
      <c r="AY69" s="84"/>
      <c r="AZ69" s="137" t="s">
        <v>538</v>
      </c>
      <c r="BA69" s="137" t="s">
        <v>539</v>
      </c>
      <c r="BB69" s="36">
        <v>10.119999999999999</v>
      </c>
      <c r="BC69" s="36"/>
      <c r="BD69" s="43" t="s">
        <v>1072</v>
      </c>
      <c r="BE69" s="36"/>
      <c r="BF69" s="130"/>
      <c r="BG69" s="130"/>
      <c r="BH69" s="131"/>
      <c r="BI69" s="130">
        <v>8.5052941176470593</v>
      </c>
      <c r="BJ69" s="130"/>
      <c r="BK69" s="130">
        <v>1.6176470588235308</v>
      </c>
      <c r="BL69" s="130"/>
      <c r="BM69" s="131"/>
      <c r="BN69" s="133"/>
      <c r="BQ69" s="130"/>
      <c r="BU69" s="130"/>
    </row>
    <row r="70" spans="1:73" s="42" customFormat="1" hidden="1" x14ac:dyDescent="0.25">
      <c r="A70" s="84"/>
      <c r="B70" s="43" t="s">
        <v>286</v>
      </c>
      <c r="C70" s="36" t="s">
        <v>101</v>
      </c>
      <c r="D70" s="36" t="s">
        <v>287</v>
      </c>
      <c r="E70" s="84" t="s">
        <v>159</v>
      </c>
      <c r="F70" s="83">
        <v>13</v>
      </c>
      <c r="G70" s="83">
        <v>3</v>
      </c>
      <c r="H70" s="83"/>
      <c r="I70" s="83">
        <v>8</v>
      </c>
      <c r="J70" s="39">
        <v>15</v>
      </c>
      <c r="K70" s="83">
        <v>0</v>
      </c>
      <c r="L70" s="35"/>
      <c r="M70" s="83"/>
      <c r="N70" s="83">
        <v>7.5</v>
      </c>
      <c r="O70" s="39">
        <v>10.5</v>
      </c>
      <c r="P70" s="83">
        <v>0</v>
      </c>
      <c r="Q70" s="83"/>
      <c r="R70" s="83"/>
      <c r="S70" s="83">
        <v>5.25</v>
      </c>
      <c r="T70" s="83">
        <v>6.916666666666667</v>
      </c>
      <c r="U70" s="38">
        <v>0</v>
      </c>
      <c r="V70" s="38">
        <v>0</v>
      </c>
      <c r="W70" s="38">
        <v>0</v>
      </c>
      <c r="X70" s="38">
        <v>0</v>
      </c>
      <c r="Y70" s="39">
        <v>9.35</v>
      </c>
      <c r="Z70" s="39">
        <v>14.5</v>
      </c>
      <c r="AA70" s="83"/>
      <c r="AB70" s="83"/>
      <c r="AC70" s="83"/>
      <c r="AD70" s="39">
        <v>11.5</v>
      </c>
      <c r="AE70" s="39">
        <v>4</v>
      </c>
      <c r="AF70" s="83"/>
      <c r="AG70" s="83">
        <v>10.17</v>
      </c>
      <c r="AH70" s="38">
        <v>0</v>
      </c>
      <c r="AI70" s="38">
        <v>2</v>
      </c>
      <c r="AJ70" s="38">
        <v>4</v>
      </c>
      <c r="AK70" s="38">
        <v>0</v>
      </c>
      <c r="AL70" s="38">
        <v>9</v>
      </c>
      <c r="AM70" s="39">
        <v>11</v>
      </c>
      <c r="AN70" s="83"/>
      <c r="AO70" s="38">
        <v>1</v>
      </c>
      <c r="AP70" s="83"/>
      <c r="AQ70" s="83"/>
      <c r="AR70" s="38">
        <v>0</v>
      </c>
      <c r="AS70" s="39">
        <v>15</v>
      </c>
      <c r="AT70" s="83"/>
      <c r="AU70" s="38">
        <v>2</v>
      </c>
      <c r="AV70" s="83">
        <v>9.0647058823529409</v>
      </c>
      <c r="AW70" s="84">
        <v>12</v>
      </c>
      <c r="AX70" s="84">
        <v>11.144705882352941</v>
      </c>
      <c r="AY70" s="84"/>
      <c r="AZ70" s="137" t="s">
        <v>540</v>
      </c>
      <c r="BA70" s="137" t="s">
        <v>539</v>
      </c>
      <c r="BB70" s="36" t="e">
        <v>#N/A</v>
      </c>
      <c r="BC70" s="36"/>
      <c r="BD70" s="43" t="s">
        <v>101</v>
      </c>
      <c r="BE70" s="36"/>
      <c r="BF70" s="130"/>
      <c r="BG70" s="130"/>
      <c r="BH70" s="131"/>
      <c r="BI70" s="130">
        <v>9.0647058823529409</v>
      </c>
      <c r="BJ70" s="130"/>
      <c r="BK70" s="130">
        <v>0</v>
      </c>
      <c r="BL70" s="130"/>
      <c r="BM70" s="131"/>
      <c r="BN70" s="133"/>
      <c r="BQ70" s="130"/>
      <c r="BU70" s="130"/>
    </row>
    <row r="71" spans="1:73" s="42" customFormat="1" hidden="1" x14ac:dyDescent="0.25">
      <c r="A71" s="84"/>
      <c r="B71" s="43"/>
      <c r="C71" s="36" t="s">
        <v>288</v>
      </c>
      <c r="D71" s="36" t="s">
        <v>116</v>
      </c>
      <c r="E71" s="84" t="s">
        <v>159</v>
      </c>
      <c r="F71" s="67"/>
      <c r="G71" s="83">
        <v>0</v>
      </c>
      <c r="H71" s="39"/>
      <c r="I71" s="83">
        <v>0</v>
      </c>
      <c r="J71" s="83"/>
      <c r="K71" s="83"/>
      <c r="L71" s="35"/>
      <c r="M71" s="83"/>
      <c r="N71" s="76">
        <v>0</v>
      </c>
      <c r="O71" s="83"/>
      <c r="P71" s="83"/>
      <c r="Q71" s="83"/>
      <c r="R71" s="83"/>
      <c r="S71" s="83">
        <v>0</v>
      </c>
      <c r="T71" s="83">
        <v>0</v>
      </c>
      <c r="U71" s="38">
        <v>0</v>
      </c>
      <c r="V71" s="38">
        <v>0</v>
      </c>
      <c r="W71" s="38">
        <v>0</v>
      </c>
      <c r="X71" s="38">
        <v>0</v>
      </c>
      <c r="Y71" s="83"/>
      <c r="Z71" s="83"/>
      <c r="AA71" s="83"/>
      <c r="AB71" s="83"/>
      <c r="AC71" s="83"/>
      <c r="AD71" s="83">
        <v>0</v>
      </c>
      <c r="AE71" s="83"/>
      <c r="AF71" s="83" t="e">
        <v>#N/A</v>
      </c>
      <c r="AG71" s="83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83"/>
      <c r="AN71" s="83"/>
      <c r="AO71" s="38">
        <v>0</v>
      </c>
      <c r="AP71" s="83"/>
      <c r="AQ71" s="83"/>
      <c r="AR71" s="38">
        <v>0</v>
      </c>
      <c r="AS71" s="83"/>
      <c r="AT71" s="83"/>
      <c r="AU71" s="38">
        <v>0</v>
      </c>
      <c r="AV71" s="83">
        <v>0</v>
      </c>
      <c r="AW71" s="84">
        <v>0</v>
      </c>
      <c r="AX71" s="84" t="e">
        <v>#N/A</v>
      </c>
      <c r="AY71" s="84"/>
      <c r="AZ71" s="137" t="s">
        <v>540</v>
      </c>
      <c r="BA71" s="137" t="s">
        <v>539</v>
      </c>
      <c r="BB71" s="36" t="e">
        <v>#N/A</v>
      </c>
      <c r="BC71" s="36"/>
      <c r="BD71" s="43" t="e">
        <v>#N/A</v>
      </c>
      <c r="BE71" s="36"/>
      <c r="BF71" s="130"/>
      <c r="BG71" s="130"/>
      <c r="BH71" s="131"/>
      <c r="BI71" s="130" t="e">
        <v>#N/A</v>
      </c>
      <c r="BJ71" s="130" t="s">
        <v>542</v>
      </c>
      <c r="BK71" s="130" t="e">
        <v>#N/A</v>
      </c>
      <c r="BL71" s="130"/>
      <c r="BM71" s="131"/>
      <c r="BN71" s="133"/>
      <c r="BQ71" s="130"/>
      <c r="BU71" s="130"/>
    </row>
    <row r="72" spans="1:73" s="42" customFormat="1" hidden="1" x14ac:dyDescent="0.25">
      <c r="A72" s="84"/>
      <c r="B72" s="43" t="s">
        <v>289</v>
      </c>
      <c r="C72" s="36" t="s">
        <v>290</v>
      </c>
      <c r="D72" s="36" t="s">
        <v>88</v>
      </c>
      <c r="E72" s="84" t="s">
        <v>159</v>
      </c>
      <c r="F72" s="83">
        <v>18</v>
      </c>
      <c r="G72" s="83">
        <v>8</v>
      </c>
      <c r="H72" s="83"/>
      <c r="I72" s="83">
        <v>13</v>
      </c>
      <c r="J72" s="83"/>
      <c r="K72" s="83"/>
      <c r="L72" s="35"/>
      <c r="M72" s="83"/>
      <c r="N72" s="83">
        <v>0</v>
      </c>
      <c r="O72" s="83"/>
      <c r="P72" s="83"/>
      <c r="Q72" s="83"/>
      <c r="R72" s="83"/>
      <c r="S72" s="83">
        <v>0</v>
      </c>
      <c r="T72" s="83">
        <v>4.333333333333333</v>
      </c>
      <c r="U72" s="38">
        <v>6</v>
      </c>
      <c r="V72" s="38">
        <v>0</v>
      </c>
      <c r="W72" s="38">
        <v>0</v>
      </c>
      <c r="X72" s="38">
        <v>6</v>
      </c>
      <c r="Y72" s="39">
        <v>10</v>
      </c>
      <c r="Z72" s="39">
        <v>12.25</v>
      </c>
      <c r="AA72" s="39"/>
      <c r="AB72" s="39"/>
      <c r="AC72" s="39"/>
      <c r="AD72" s="39">
        <v>10</v>
      </c>
      <c r="AE72" s="39">
        <v>15</v>
      </c>
      <c r="AF72" s="83">
        <v>15</v>
      </c>
      <c r="AG72" s="39">
        <v>11.45</v>
      </c>
      <c r="AH72" s="38">
        <v>2</v>
      </c>
      <c r="AI72" s="38">
        <v>2</v>
      </c>
      <c r="AJ72" s="38">
        <v>4</v>
      </c>
      <c r="AK72" s="38">
        <v>1</v>
      </c>
      <c r="AL72" s="38">
        <v>9</v>
      </c>
      <c r="AM72" s="39">
        <v>15</v>
      </c>
      <c r="AN72" s="83"/>
      <c r="AO72" s="38">
        <v>1</v>
      </c>
      <c r="AP72" s="39">
        <v>10</v>
      </c>
      <c r="AQ72" s="83"/>
      <c r="AR72" s="38">
        <v>2</v>
      </c>
      <c r="AS72" s="83"/>
      <c r="AT72" s="83"/>
      <c r="AU72" s="38">
        <v>0</v>
      </c>
      <c r="AV72" s="83">
        <v>7.7205882352941178</v>
      </c>
      <c r="AW72" s="84">
        <v>18</v>
      </c>
      <c r="AX72" s="84">
        <v>10.210000000000001</v>
      </c>
      <c r="AY72" s="84"/>
      <c r="AZ72" s="137" t="s">
        <v>540</v>
      </c>
      <c r="BA72" s="137" t="s">
        <v>539</v>
      </c>
      <c r="BB72" s="36" t="e">
        <v>#N/A</v>
      </c>
      <c r="BC72" s="36"/>
      <c r="BD72" s="43" t="s">
        <v>290</v>
      </c>
      <c r="BE72" s="36"/>
      <c r="BF72" s="130"/>
      <c r="BG72" s="130"/>
      <c r="BH72" s="131"/>
      <c r="BI72" s="130">
        <v>7.7205882352941178</v>
      </c>
      <c r="BJ72" s="130"/>
      <c r="BK72" s="130">
        <v>0</v>
      </c>
      <c r="BL72" s="130"/>
      <c r="BM72" s="131"/>
      <c r="BN72" s="133"/>
      <c r="BQ72" s="130"/>
      <c r="BU72" s="130"/>
    </row>
    <row r="73" spans="1:73" s="42" customFormat="1" hidden="1" x14ac:dyDescent="0.25">
      <c r="A73" s="84"/>
      <c r="B73" s="65" t="s">
        <v>291</v>
      </c>
      <c r="C73" s="36" t="s">
        <v>145</v>
      </c>
      <c r="D73" s="36" t="s">
        <v>78</v>
      </c>
      <c r="E73" s="84" t="s">
        <v>159</v>
      </c>
      <c r="F73" s="83">
        <v>14</v>
      </c>
      <c r="G73" s="83">
        <v>10</v>
      </c>
      <c r="H73" s="83"/>
      <c r="I73" s="83">
        <v>12</v>
      </c>
      <c r="J73" s="39">
        <v>11.13</v>
      </c>
      <c r="K73" s="39">
        <v>11.13</v>
      </c>
      <c r="L73" s="35"/>
      <c r="M73" s="39">
        <v>11.13</v>
      </c>
      <c r="N73" s="39">
        <v>11.13</v>
      </c>
      <c r="O73" s="83"/>
      <c r="P73" s="83"/>
      <c r="Q73" s="83">
        <v>13</v>
      </c>
      <c r="R73" s="83"/>
      <c r="S73" s="83">
        <v>13</v>
      </c>
      <c r="T73" s="83">
        <v>12.043333333333335</v>
      </c>
      <c r="U73" s="38">
        <v>6</v>
      </c>
      <c r="V73" s="38">
        <v>6</v>
      </c>
      <c r="W73" s="38">
        <v>6</v>
      </c>
      <c r="X73" s="38">
        <v>18</v>
      </c>
      <c r="Y73" s="39">
        <v>10.5</v>
      </c>
      <c r="Z73" s="39">
        <v>11.25</v>
      </c>
      <c r="AA73" s="83"/>
      <c r="AB73" s="83"/>
      <c r="AC73" s="83"/>
      <c r="AD73" s="83">
        <v>0</v>
      </c>
      <c r="AE73" s="83">
        <v>11</v>
      </c>
      <c r="AF73" s="83">
        <v>11</v>
      </c>
      <c r="AG73" s="83">
        <v>6.55</v>
      </c>
      <c r="AH73" s="38">
        <v>2</v>
      </c>
      <c r="AI73" s="38">
        <v>2</v>
      </c>
      <c r="AJ73" s="38">
        <v>0</v>
      </c>
      <c r="AK73" s="38">
        <v>1</v>
      </c>
      <c r="AL73" s="38">
        <v>5</v>
      </c>
      <c r="AM73" s="39">
        <v>13</v>
      </c>
      <c r="AN73" s="83"/>
      <c r="AO73" s="38">
        <v>1</v>
      </c>
      <c r="AP73" s="83"/>
      <c r="AQ73" s="83"/>
      <c r="AR73" s="38">
        <v>0</v>
      </c>
      <c r="AS73" s="39">
        <v>13.5</v>
      </c>
      <c r="AT73" s="83"/>
      <c r="AU73" s="38">
        <v>2</v>
      </c>
      <c r="AV73" s="83">
        <v>10.65529411764706</v>
      </c>
      <c r="AW73" s="84">
        <v>30</v>
      </c>
      <c r="AX73" s="84">
        <v>10.011176470588236</v>
      </c>
      <c r="AY73" s="84"/>
      <c r="AZ73" s="137" t="s">
        <v>538</v>
      </c>
      <c r="BA73" s="137" t="s">
        <v>541</v>
      </c>
      <c r="BB73" s="36">
        <v>9.91</v>
      </c>
      <c r="BC73" s="36"/>
      <c r="BD73" s="43" t="s">
        <v>145</v>
      </c>
      <c r="BE73" s="36"/>
      <c r="BF73" s="130"/>
      <c r="BG73" s="130"/>
      <c r="BH73" s="131"/>
      <c r="BI73" s="130">
        <v>10.65529411764706</v>
      </c>
      <c r="BJ73" s="130"/>
      <c r="BK73" s="130">
        <v>0</v>
      </c>
      <c r="BL73" s="130"/>
      <c r="BM73" s="131"/>
      <c r="BN73" s="133"/>
      <c r="BQ73" s="130"/>
      <c r="BU73" s="130"/>
    </row>
    <row r="74" spans="1:73" s="42" customFormat="1" hidden="1" x14ac:dyDescent="0.25">
      <c r="A74" s="84"/>
      <c r="B74" s="65" t="s">
        <v>292</v>
      </c>
      <c r="C74" s="36" t="s">
        <v>129</v>
      </c>
      <c r="D74" s="36" t="s">
        <v>293</v>
      </c>
      <c r="E74" s="84" t="s">
        <v>159</v>
      </c>
      <c r="F74" s="83">
        <v>10</v>
      </c>
      <c r="G74" s="83">
        <v>0</v>
      </c>
      <c r="H74" s="83"/>
      <c r="I74" s="83">
        <v>5</v>
      </c>
      <c r="J74" s="83">
        <v>10</v>
      </c>
      <c r="K74" s="83">
        <v>5.5</v>
      </c>
      <c r="L74" s="35">
        <v>10</v>
      </c>
      <c r="M74" s="83"/>
      <c r="N74" s="83">
        <v>10</v>
      </c>
      <c r="O74" s="39">
        <v>11.13</v>
      </c>
      <c r="P74" s="39">
        <v>11.13</v>
      </c>
      <c r="Q74" s="83"/>
      <c r="R74" s="39">
        <v>11.13</v>
      </c>
      <c r="S74" s="83">
        <v>11.13</v>
      </c>
      <c r="T74" s="83">
        <v>8.7100000000000009</v>
      </c>
      <c r="U74" s="38">
        <v>0</v>
      </c>
      <c r="V74" s="38">
        <v>6</v>
      </c>
      <c r="W74" s="38">
        <v>6</v>
      </c>
      <c r="X74" s="38">
        <v>12</v>
      </c>
      <c r="Y74" s="39">
        <v>12.5</v>
      </c>
      <c r="Z74" s="39">
        <v>10</v>
      </c>
      <c r="AA74" s="39"/>
      <c r="AB74" s="39"/>
      <c r="AC74" s="39"/>
      <c r="AD74" s="39">
        <v>6</v>
      </c>
      <c r="AE74" s="39">
        <v>16</v>
      </c>
      <c r="AF74" s="83">
        <v>16</v>
      </c>
      <c r="AG74" s="39">
        <v>10.1</v>
      </c>
      <c r="AH74" s="38">
        <v>2</v>
      </c>
      <c r="AI74" s="38">
        <v>2</v>
      </c>
      <c r="AJ74" s="38">
        <v>0</v>
      </c>
      <c r="AK74" s="38">
        <v>1</v>
      </c>
      <c r="AL74" s="38">
        <v>9</v>
      </c>
      <c r="AM74" s="39">
        <v>18</v>
      </c>
      <c r="AN74" s="83"/>
      <c r="AO74" s="38">
        <v>1</v>
      </c>
      <c r="AP74" s="83"/>
      <c r="AQ74" s="83"/>
      <c r="AR74" s="38">
        <v>0</v>
      </c>
      <c r="AS74" s="39">
        <v>10</v>
      </c>
      <c r="AT74" s="83"/>
      <c r="AU74" s="38">
        <v>2</v>
      </c>
      <c r="AV74" s="83">
        <v>9.8170588235294129</v>
      </c>
      <c r="AW74" s="84">
        <v>24</v>
      </c>
      <c r="AX74" s="84">
        <v>9.9705882352941178</v>
      </c>
      <c r="AY74" s="84"/>
      <c r="AZ74" s="137" t="s">
        <v>540</v>
      </c>
      <c r="BA74" s="137" t="s">
        <v>541</v>
      </c>
      <c r="BB74" s="36">
        <v>9.81</v>
      </c>
      <c r="BC74" s="36"/>
      <c r="BD74" s="43" t="s">
        <v>129</v>
      </c>
      <c r="BE74" s="36"/>
      <c r="BF74" s="130"/>
      <c r="BG74" s="130"/>
      <c r="BH74" s="131"/>
      <c r="BI74" s="130">
        <v>9.8170588235294129</v>
      </c>
      <c r="BJ74" s="130"/>
      <c r="BK74" s="130">
        <v>0</v>
      </c>
      <c r="BL74" s="130"/>
      <c r="BM74" s="131"/>
      <c r="BN74" s="133"/>
      <c r="BQ74" s="130"/>
      <c r="BU74" s="130"/>
    </row>
    <row r="75" spans="1:73" s="42" customFormat="1" hidden="1" x14ac:dyDescent="0.25">
      <c r="A75" s="84"/>
      <c r="B75" s="43" t="s">
        <v>294</v>
      </c>
      <c r="C75" s="36" t="s">
        <v>295</v>
      </c>
      <c r="D75" s="36" t="s">
        <v>139</v>
      </c>
      <c r="E75" s="84" t="s">
        <v>159</v>
      </c>
      <c r="F75" s="67"/>
      <c r="G75" s="83">
        <v>0</v>
      </c>
      <c r="H75" s="83"/>
      <c r="I75" s="83">
        <v>0</v>
      </c>
      <c r="J75" s="39">
        <v>10.75</v>
      </c>
      <c r="K75" s="39">
        <v>10.75</v>
      </c>
      <c r="L75" s="35"/>
      <c r="M75" s="39">
        <v>10.75</v>
      </c>
      <c r="N75" s="39">
        <v>10.75</v>
      </c>
      <c r="O75" s="39"/>
      <c r="P75" s="83"/>
      <c r="Q75" s="83"/>
      <c r="R75" s="83"/>
      <c r="S75" s="83">
        <v>0</v>
      </c>
      <c r="T75" s="83">
        <v>3.5833333333333335</v>
      </c>
      <c r="U75" s="38">
        <v>0</v>
      </c>
      <c r="V75" s="38">
        <v>6</v>
      </c>
      <c r="W75" s="38">
        <v>0</v>
      </c>
      <c r="X75" s="38">
        <v>6</v>
      </c>
      <c r="Y75" s="39">
        <v>12.35</v>
      </c>
      <c r="Z75" s="39">
        <v>12.03</v>
      </c>
      <c r="AA75" s="39"/>
      <c r="AB75" s="39"/>
      <c r="AC75" s="39"/>
      <c r="AD75" s="39">
        <v>5.88</v>
      </c>
      <c r="AE75" s="39">
        <v>20</v>
      </c>
      <c r="AF75" s="83">
        <v>20</v>
      </c>
      <c r="AG75" s="39">
        <v>11.228</v>
      </c>
      <c r="AH75" s="38">
        <v>2</v>
      </c>
      <c r="AI75" s="38">
        <v>2</v>
      </c>
      <c r="AJ75" s="38">
        <v>0</v>
      </c>
      <c r="AK75" s="38">
        <v>1</v>
      </c>
      <c r="AL75" s="38">
        <v>9</v>
      </c>
      <c r="AM75" s="39">
        <v>20</v>
      </c>
      <c r="AN75" s="83"/>
      <c r="AO75" s="38">
        <v>1</v>
      </c>
      <c r="AP75" s="83"/>
      <c r="AQ75" s="83"/>
      <c r="AR75" s="38">
        <v>0</v>
      </c>
      <c r="AS75" s="39">
        <v>10</v>
      </c>
      <c r="AT75" s="83"/>
      <c r="AU75" s="38">
        <v>2</v>
      </c>
      <c r="AV75" s="83">
        <v>7.55235294117647</v>
      </c>
      <c r="AW75" s="84">
        <v>18</v>
      </c>
      <c r="AX75" s="84">
        <v>9.0682352941176472</v>
      </c>
      <c r="AY75" s="84"/>
      <c r="AZ75" s="137" t="s">
        <v>540</v>
      </c>
      <c r="BA75" s="137" t="s">
        <v>539</v>
      </c>
      <c r="BB75" s="36">
        <v>9.4700000000000006</v>
      </c>
      <c r="BC75" s="36"/>
      <c r="BD75" s="43" t="s">
        <v>295</v>
      </c>
      <c r="BE75" s="36"/>
      <c r="BF75" s="130"/>
      <c r="BG75" s="130"/>
      <c r="BH75" s="131"/>
      <c r="BI75" s="130">
        <v>7.55235294117647</v>
      </c>
      <c r="BJ75" s="130"/>
      <c r="BK75" s="130">
        <v>0</v>
      </c>
      <c r="BL75" s="130"/>
      <c r="BM75" s="131"/>
      <c r="BN75" s="133"/>
      <c r="BQ75" s="130"/>
      <c r="BU75" s="130"/>
    </row>
    <row r="76" spans="1:73" s="42" customFormat="1" hidden="1" x14ac:dyDescent="0.25">
      <c r="A76" s="84"/>
      <c r="B76" s="43" t="s">
        <v>296</v>
      </c>
      <c r="C76" s="36" t="s">
        <v>297</v>
      </c>
      <c r="D76" s="36" t="s">
        <v>83</v>
      </c>
      <c r="E76" s="84" t="s">
        <v>159</v>
      </c>
      <c r="F76" s="83">
        <v>16</v>
      </c>
      <c r="G76" s="83">
        <v>5.5</v>
      </c>
      <c r="H76" s="83"/>
      <c r="I76" s="83">
        <v>10.75</v>
      </c>
      <c r="J76" s="83"/>
      <c r="K76" s="83"/>
      <c r="L76" s="35"/>
      <c r="M76" s="83"/>
      <c r="N76" s="83">
        <v>0</v>
      </c>
      <c r="O76" s="83">
        <v>10</v>
      </c>
      <c r="P76" s="83"/>
      <c r="Q76" s="83"/>
      <c r="R76" s="83"/>
      <c r="S76" s="83">
        <v>5</v>
      </c>
      <c r="T76" s="83">
        <v>5.25</v>
      </c>
      <c r="U76" s="38">
        <v>6</v>
      </c>
      <c r="V76" s="38">
        <v>0</v>
      </c>
      <c r="W76" s="38">
        <v>0</v>
      </c>
      <c r="X76" s="38">
        <v>6</v>
      </c>
      <c r="Y76" s="39">
        <v>12</v>
      </c>
      <c r="Z76" s="39">
        <v>14</v>
      </c>
      <c r="AA76" s="39"/>
      <c r="AB76" s="39"/>
      <c r="AC76" s="39"/>
      <c r="AD76" s="39">
        <v>7.5</v>
      </c>
      <c r="AE76" s="39">
        <v>11</v>
      </c>
      <c r="AF76" s="83">
        <v>11</v>
      </c>
      <c r="AG76" s="39">
        <v>10.4</v>
      </c>
      <c r="AH76" s="38">
        <v>2</v>
      </c>
      <c r="AI76" s="38">
        <v>2</v>
      </c>
      <c r="AJ76" s="38">
        <v>0</v>
      </c>
      <c r="AK76" s="38">
        <v>1</v>
      </c>
      <c r="AL76" s="38">
        <v>9</v>
      </c>
      <c r="AM76" s="39">
        <v>11</v>
      </c>
      <c r="AN76" s="83"/>
      <c r="AO76" s="38">
        <v>1</v>
      </c>
      <c r="AP76" s="83"/>
      <c r="AQ76" s="83"/>
      <c r="AR76" s="38">
        <v>0</v>
      </c>
      <c r="AS76" s="39">
        <v>12</v>
      </c>
      <c r="AT76" s="83"/>
      <c r="AU76" s="38">
        <v>2</v>
      </c>
      <c r="AV76" s="83">
        <v>7.8970588235294121</v>
      </c>
      <c r="AW76" s="84">
        <v>18</v>
      </c>
      <c r="AX76" s="84">
        <v>8.1470588235294112</v>
      </c>
      <c r="AY76" s="84"/>
      <c r="AZ76" s="137" t="s">
        <v>540</v>
      </c>
      <c r="BA76" s="137" t="s">
        <v>539</v>
      </c>
      <c r="BB76" s="36">
        <v>8.69</v>
      </c>
      <c r="BC76" s="36"/>
      <c r="BD76" s="43" t="s">
        <v>297</v>
      </c>
      <c r="BE76" s="36"/>
      <c r="BF76" s="130"/>
      <c r="BG76" s="130"/>
      <c r="BH76" s="131"/>
      <c r="BI76" s="130">
        <v>7.0147058823529411</v>
      </c>
      <c r="BJ76" s="130" t="s">
        <v>542</v>
      </c>
      <c r="BK76" s="130">
        <v>0.88235294117647101</v>
      </c>
      <c r="BL76" s="130"/>
      <c r="BM76" s="131"/>
      <c r="BN76" s="133"/>
      <c r="BQ76" s="130"/>
      <c r="BU76" s="130"/>
    </row>
    <row r="77" spans="1:73" s="42" customFormat="1" hidden="1" x14ac:dyDescent="0.25">
      <c r="A77" s="84"/>
      <c r="B77" s="65" t="s">
        <v>298</v>
      </c>
      <c r="C77" s="36" t="s">
        <v>131</v>
      </c>
      <c r="D77" s="36" t="s">
        <v>103</v>
      </c>
      <c r="E77" s="84" t="s">
        <v>159</v>
      </c>
      <c r="F77" s="39">
        <v>11.5</v>
      </c>
      <c r="G77" s="83">
        <v>1</v>
      </c>
      <c r="H77" s="39"/>
      <c r="I77" s="83">
        <v>8</v>
      </c>
      <c r="J77" s="83">
        <v>12</v>
      </c>
      <c r="K77" s="83">
        <v>2.5</v>
      </c>
      <c r="L77" s="35"/>
      <c r="M77" s="83"/>
      <c r="N77" s="83">
        <v>7.95</v>
      </c>
      <c r="O77" s="83"/>
      <c r="P77" s="83"/>
      <c r="Q77" s="83"/>
      <c r="R77" s="83"/>
      <c r="S77" s="83">
        <v>10.38</v>
      </c>
      <c r="T77" s="83">
        <v>8.7766666666666655</v>
      </c>
      <c r="U77" s="38">
        <v>0</v>
      </c>
      <c r="V77" s="38">
        <v>0</v>
      </c>
      <c r="W77" s="38">
        <v>6</v>
      </c>
      <c r="X77" s="38">
        <v>6</v>
      </c>
      <c r="Y77" s="39">
        <v>6.38</v>
      </c>
      <c r="Z77" s="39">
        <v>11</v>
      </c>
      <c r="AA77" s="39"/>
      <c r="AB77" s="39"/>
      <c r="AC77" s="39"/>
      <c r="AD77" s="39">
        <v>10</v>
      </c>
      <c r="AE77" s="39">
        <v>13</v>
      </c>
      <c r="AF77" s="83" t="e">
        <v>#N/A</v>
      </c>
      <c r="AG77" s="39">
        <v>10.075999999999999</v>
      </c>
      <c r="AH77" s="38">
        <v>0</v>
      </c>
      <c r="AI77" s="38">
        <v>2</v>
      </c>
      <c r="AJ77" s="38">
        <v>4</v>
      </c>
      <c r="AK77" s="38">
        <v>1</v>
      </c>
      <c r="AL77" s="38">
        <v>9</v>
      </c>
      <c r="AM77" s="39">
        <v>10</v>
      </c>
      <c r="AN77" s="83"/>
      <c r="AO77" s="38">
        <v>1</v>
      </c>
      <c r="AP77" s="83"/>
      <c r="AQ77" s="83"/>
      <c r="AR77" s="38">
        <v>0</v>
      </c>
      <c r="AS77" s="83">
        <v>15</v>
      </c>
      <c r="AT77" s="83"/>
      <c r="AU77" s="38">
        <v>2</v>
      </c>
      <c r="AV77" s="83">
        <v>9.9629411764705882</v>
      </c>
      <c r="AW77" s="84">
        <v>18</v>
      </c>
      <c r="AX77" s="84">
        <v>10.044117647058824</v>
      </c>
      <c r="AY77" s="84"/>
      <c r="AZ77" s="137" t="s">
        <v>540</v>
      </c>
      <c r="BA77" s="137" t="s">
        <v>539</v>
      </c>
      <c r="BB77" s="36">
        <v>5.3176470588235301</v>
      </c>
      <c r="BC77" s="36"/>
      <c r="BD77" s="43" t="s">
        <v>131</v>
      </c>
      <c r="BE77" s="36"/>
      <c r="BF77" s="130"/>
      <c r="BG77" s="130"/>
      <c r="BH77" s="131"/>
      <c r="BI77" s="130">
        <v>7.6988235294117642</v>
      </c>
      <c r="BJ77" s="130"/>
      <c r="BK77" s="130">
        <v>2.264117647058824</v>
      </c>
      <c r="BL77" s="130"/>
      <c r="BM77" s="131"/>
      <c r="BN77" s="133"/>
      <c r="BQ77" s="130"/>
      <c r="BU77" s="130"/>
    </row>
    <row r="78" spans="1:73" s="42" customFormat="1" hidden="1" x14ac:dyDescent="0.25">
      <c r="A78" s="84"/>
      <c r="B78" s="65" t="s">
        <v>299</v>
      </c>
      <c r="C78" s="36" t="s">
        <v>150</v>
      </c>
      <c r="D78" s="36" t="s">
        <v>137</v>
      </c>
      <c r="E78" s="84" t="s">
        <v>159</v>
      </c>
      <c r="F78" s="83"/>
      <c r="G78" s="83">
        <v>7</v>
      </c>
      <c r="H78" s="83"/>
      <c r="I78" s="83">
        <v>3.5</v>
      </c>
      <c r="J78" s="83"/>
      <c r="K78" s="83"/>
      <c r="L78" s="35"/>
      <c r="M78" s="83"/>
      <c r="N78" s="83">
        <v>0</v>
      </c>
      <c r="O78" s="83"/>
      <c r="P78" s="83"/>
      <c r="Q78" s="83"/>
      <c r="R78" s="83"/>
      <c r="S78" s="83">
        <v>0</v>
      </c>
      <c r="T78" s="83">
        <v>1.1666666666666667</v>
      </c>
      <c r="U78" s="38">
        <v>0</v>
      </c>
      <c r="V78" s="38">
        <v>0</v>
      </c>
      <c r="W78" s="38">
        <v>0</v>
      </c>
      <c r="X78" s="38">
        <v>0</v>
      </c>
      <c r="Y78" s="39">
        <v>13.5</v>
      </c>
      <c r="Z78" s="39">
        <v>13</v>
      </c>
      <c r="AA78" s="39"/>
      <c r="AB78" s="39"/>
      <c r="AC78" s="39"/>
      <c r="AD78" s="39">
        <v>6.38</v>
      </c>
      <c r="AE78" s="39">
        <v>11</v>
      </c>
      <c r="AF78" s="83">
        <v>11</v>
      </c>
      <c r="AG78" s="39">
        <v>10.052</v>
      </c>
      <c r="AH78" s="38">
        <v>2</v>
      </c>
      <c r="AI78" s="38">
        <v>2</v>
      </c>
      <c r="AJ78" s="38">
        <v>0</v>
      </c>
      <c r="AK78" s="38">
        <v>1</v>
      </c>
      <c r="AL78" s="38">
        <v>9</v>
      </c>
      <c r="AM78" s="39">
        <v>15</v>
      </c>
      <c r="AN78" s="83"/>
      <c r="AO78" s="38">
        <v>1</v>
      </c>
      <c r="AP78" s="83"/>
      <c r="AQ78" s="83"/>
      <c r="AR78" s="38">
        <v>0</v>
      </c>
      <c r="AS78" s="39">
        <v>10.5</v>
      </c>
      <c r="AT78" s="83"/>
      <c r="AU78" s="38">
        <v>2</v>
      </c>
      <c r="AV78" s="83">
        <v>5.6917647058823526</v>
      </c>
      <c r="AW78" s="84">
        <v>12</v>
      </c>
      <c r="AX78" s="84">
        <v>10.039999999999999</v>
      </c>
      <c r="AY78" s="84"/>
      <c r="AZ78" s="137" t="s">
        <v>540</v>
      </c>
      <c r="BA78" s="137" t="s">
        <v>539</v>
      </c>
      <c r="BB78" s="36">
        <v>8.14</v>
      </c>
      <c r="BC78" s="36"/>
      <c r="BD78" s="43" t="s">
        <v>150</v>
      </c>
      <c r="BE78" s="36"/>
      <c r="BF78" s="130"/>
      <c r="BG78" s="130"/>
      <c r="BH78" s="131"/>
      <c r="BI78" s="130">
        <v>5.6917647058823526</v>
      </c>
      <c r="BJ78" s="130" t="s">
        <v>542</v>
      </c>
      <c r="BK78" s="130">
        <v>0</v>
      </c>
      <c r="BL78" s="130"/>
      <c r="BM78" s="131"/>
      <c r="BN78" s="133"/>
      <c r="BQ78" s="130"/>
      <c r="BU78" s="130"/>
    </row>
    <row r="79" spans="1:73" s="42" customFormat="1" hidden="1" x14ac:dyDescent="0.25">
      <c r="A79" s="84"/>
      <c r="B79" s="43" t="s">
        <v>300</v>
      </c>
      <c r="C79" s="36" t="s">
        <v>301</v>
      </c>
      <c r="D79" s="36" t="s">
        <v>81</v>
      </c>
      <c r="E79" s="84" t="s">
        <v>159</v>
      </c>
      <c r="F79" s="83">
        <v>8</v>
      </c>
      <c r="G79" s="83">
        <v>4</v>
      </c>
      <c r="H79" s="39"/>
      <c r="I79" s="83">
        <v>6</v>
      </c>
      <c r="J79" s="83"/>
      <c r="K79" s="83"/>
      <c r="L79" s="35"/>
      <c r="M79" s="83"/>
      <c r="N79" s="39">
        <v>10</v>
      </c>
      <c r="O79" s="83"/>
      <c r="P79" s="83"/>
      <c r="Q79" s="83"/>
      <c r="R79" s="83"/>
      <c r="S79" s="39">
        <v>11.5</v>
      </c>
      <c r="T79" s="83">
        <v>9.1666666666666661</v>
      </c>
      <c r="U79" s="38">
        <v>0</v>
      </c>
      <c r="V79" s="38">
        <v>6</v>
      </c>
      <c r="W79" s="38">
        <v>6</v>
      </c>
      <c r="X79" s="38">
        <v>12</v>
      </c>
      <c r="Y79" s="77">
        <v>11.5</v>
      </c>
      <c r="Z79" s="77">
        <v>7.5</v>
      </c>
      <c r="AA79" s="77">
        <v>16</v>
      </c>
      <c r="AB79" s="77">
        <v>4</v>
      </c>
      <c r="AC79" s="77"/>
      <c r="AD79" s="77">
        <v>10</v>
      </c>
      <c r="AE79" s="77">
        <v>16</v>
      </c>
      <c r="AF79" s="83" t="e">
        <v>#N/A</v>
      </c>
      <c r="AG79" s="39">
        <v>11</v>
      </c>
      <c r="AH79" s="38">
        <v>2</v>
      </c>
      <c r="AI79" s="38">
        <v>0</v>
      </c>
      <c r="AJ79" s="38">
        <v>4</v>
      </c>
      <c r="AK79" s="38">
        <v>1</v>
      </c>
      <c r="AL79" s="38">
        <v>9</v>
      </c>
      <c r="AM79" s="39">
        <v>15</v>
      </c>
      <c r="AN79" s="83"/>
      <c r="AO79" s="38">
        <v>1</v>
      </c>
      <c r="AP79" s="83"/>
      <c r="AQ79" s="83"/>
      <c r="AR79" s="38">
        <v>0</v>
      </c>
      <c r="AS79" s="39">
        <v>11.5</v>
      </c>
      <c r="AT79" s="83"/>
      <c r="AU79" s="38">
        <v>2</v>
      </c>
      <c r="AV79" s="83">
        <v>10.323529411764707</v>
      </c>
      <c r="AW79" s="84">
        <v>30</v>
      </c>
      <c r="AX79" s="84">
        <v>7.25</v>
      </c>
      <c r="AY79" s="84"/>
      <c r="AZ79" s="137" t="s">
        <v>538</v>
      </c>
      <c r="BA79" s="137" t="s">
        <v>539</v>
      </c>
      <c r="BB79" s="36" t="e">
        <v>#N/A</v>
      </c>
      <c r="BC79" s="36"/>
      <c r="BD79" s="43" t="s">
        <v>301</v>
      </c>
      <c r="BE79" s="36"/>
      <c r="BF79" s="130"/>
      <c r="BG79" s="130"/>
      <c r="BH79" s="131"/>
      <c r="BI79" s="130">
        <v>10.323529411764707</v>
      </c>
      <c r="BJ79" s="130"/>
      <c r="BK79" s="130">
        <v>0</v>
      </c>
      <c r="BL79" s="130"/>
      <c r="BM79" s="131"/>
      <c r="BN79" s="133"/>
      <c r="BQ79" s="130"/>
      <c r="BU79" s="130"/>
    </row>
    <row r="80" spans="1:73" s="42" customFormat="1" hidden="1" x14ac:dyDescent="0.25">
      <c r="A80" s="84"/>
      <c r="B80" s="65" t="s">
        <v>302</v>
      </c>
      <c r="C80" s="36" t="s">
        <v>303</v>
      </c>
      <c r="D80" s="36" t="s">
        <v>106</v>
      </c>
      <c r="E80" s="84" t="s">
        <v>159</v>
      </c>
      <c r="F80" s="83">
        <v>14.5</v>
      </c>
      <c r="G80" s="83">
        <v>9</v>
      </c>
      <c r="H80" s="83"/>
      <c r="I80" s="83">
        <v>11.75</v>
      </c>
      <c r="J80" s="83">
        <v>11</v>
      </c>
      <c r="K80" s="83">
        <v>0</v>
      </c>
      <c r="L80" s="35"/>
      <c r="M80" s="83"/>
      <c r="N80" s="83">
        <v>5.5</v>
      </c>
      <c r="O80" s="83"/>
      <c r="P80" s="83"/>
      <c r="Q80" s="83"/>
      <c r="R80" s="83"/>
      <c r="S80" s="83">
        <v>0</v>
      </c>
      <c r="T80" s="83">
        <v>5.75</v>
      </c>
      <c r="U80" s="38">
        <v>6</v>
      </c>
      <c r="V80" s="38">
        <v>0</v>
      </c>
      <c r="W80" s="38">
        <v>0</v>
      </c>
      <c r="X80" s="38">
        <v>6</v>
      </c>
      <c r="Y80" s="39">
        <v>11.5</v>
      </c>
      <c r="Z80" s="39">
        <v>13</v>
      </c>
      <c r="AA80" s="39"/>
      <c r="AB80" s="39"/>
      <c r="AC80" s="39"/>
      <c r="AD80" s="39">
        <v>8</v>
      </c>
      <c r="AE80" s="39">
        <v>11</v>
      </c>
      <c r="AF80" s="83">
        <v>11</v>
      </c>
      <c r="AG80" s="39">
        <v>10.3</v>
      </c>
      <c r="AH80" s="38">
        <v>2</v>
      </c>
      <c r="AI80" s="38">
        <v>2</v>
      </c>
      <c r="AJ80" s="38">
        <v>0</v>
      </c>
      <c r="AK80" s="38">
        <v>1</v>
      </c>
      <c r="AL80" s="38">
        <v>9</v>
      </c>
      <c r="AM80" s="39">
        <v>13</v>
      </c>
      <c r="AN80" s="83"/>
      <c r="AO80" s="38">
        <v>1</v>
      </c>
      <c r="AP80" s="83"/>
      <c r="AQ80" s="83"/>
      <c r="AR80" s="38">
        <v>0</v>
      </c>
      <c r="AS80" s="39">
        <v>13</v>
      </c>
      <c r="AT80" s="83"/>
      <c r="AU80" s="38">
        <v>2</v>
      </c>
      <c r="AV80" s="83">
        <v>8.367647058823529</v>
      </c>
      <c r="AW80" s="84">
        <v>18</v>
      </c>
      <c r="AX80" s="84">
        <v>5.5588235294117645</v>
      </c>
      <c r="AY80" s="84"/>
      <c r="AZ80" s="137" t="s">
        <v>540</v>
      </c>
      <c r="BA80" s="137" t="s">
        <v>539</v>
      </c>
      <c r="BB80" s="36">
        <v>9.51</v>
      </c>
      <c r="BC80" s="36"/>
      <c r="BD80" s="43" t="s">
        <v>303</v>
      </c>
      <c r="BE80" s="36"/>
      <c r="BF80" s="130"/>
      <c r="BG80" s="130"/>
      <c r="BH80" s="131"/>
      <c r="BI80" s="130">
        <v>8.367647058823529</v>
      </c>
      <c r="BJ80" s="130"/>
      <c r="BK80" s="130">
        <v>0</v>
      </c>
      <c r="BL80" s="130"/>
      <c r="BM80" s="131"/>
      <c r="BN80" s="133"/>
      <c r="BQ80" s="130"/>
      <c r="BU80" s="130"/>
    </row>
    <row r="81" spans="1:73" s="42" customFormat="1" hidden="1" x14ac:dyDescent="0.25">
      <c r="A81" s="84"/>
      <c r="B81" s="65" t="s">
        <v>304</v>
      </c>
      <c r="C81" s="36" t="s">
        <v>305</v>
      </c>
      <c r="D81" s="36" t="s">
        <v>306</v>
      </c>
      <c r="E81" s="84" t="s">
        <v>159</v>
      </c>
      <c r="F81" s="83">
        <v>10</v>
      </c>
      <c r="G81" s="83">
        <v>3</v>
      </c>
      <c r="H81" s="39"/>
      <c r="I81" s="83">
        <v>6.5</v>
      </c>
      <c r="J81" s="39">
        <v>12.25</v>
      </c>
      <c r="K81" s="39">
        <v>12.25</v>
      </c>
      <c r="L81" s="35"/>
      <c r="M81" s="39">
        <v>12.25</v>
      </c>
      <c r="N81" s="39">
        <v>12.25</v>
      </c>
      <c r="O81" s="83"/>
      <c r="P81" s="83"/>
      <c r="Q81" s="83"/>
      <c r="R81" s="83"/>
      <c r="S81" s="83">
        <v>0</v>
      </c>
      <c r="T81" s="83">
        <v>6.25</v>
      </c>
      <c r="U81" s="38">
        <v>0</v>
      </c>
      <c r="V81" s="38">
        <v>6</v>
      </c>
      <c r="W81" s="38">
        <v>0</v>
      </c>
      <c r="X81" s="38">
        <v>6</v>
      </c>
      <c r="Y81" s="39">
        <v>14</v>
      </c>
      <c r="Z81" s="39">
        <v>14</v>
      </c>
      <c r="AA81" s="83"/>
      <c r="AB81" s="83">
        <v>5</v>
      </c>
      <c r="AC81" s="83"/>
      <c r="AD81" s="83">
        <v>2.5</v>
      </c>
      <c r="AE81" s="83">
        <v>15</v>
      </c>
      <c r="AF81" s="83">
        <v>15</v>
      </c>
      <c r="AG81" s="83">
        <v>9.6</v>
      </c>
      <c r="AH81" s="38">
        <v>2</v>
      </c>
      <c r="AI81" s="38">
        <v>2</v>
      </c>
      <c r="AJ81" s="38">
        <v>0</v>
      </c>
      <c r="AK81" s="38">
        <v>1</v>
      </c>
      <c r="AL81" s="38">
        <v>5</v>
      </c>
      <c r="AM81" s="39">
        <v>10</v>
      </c>
      <c r="AN81" s="83"/>
      <c r="AO81" s="38">
        <v>1</v>
      </c>
      <c r="AP81" s="39">
        <v>12.5</v>
      </c>
      <c r="AQ81" s="83"/>
      <c r="AR81" s="38">
        <v>2</v>
      </c>
      <c r="AS81" s="83"/>
      <c r="AT81" s="83"/>
      <c r="AU81" s="38">
        <v>0</v>
      </c>
      <c r="AV81" s="83">
        <v>8.1911764705882355</v>
      </c>
      <c r="AW81" s="84">
        <v>14</v>
      </c>
      <c r="AX81" s="84">
        <v>8.4347058823529419</v>
      </c>
      <c r="AY81" s="84"/>
      <c r="AZ81" s="137" t="s">
        <v>540</v>
      </c>
      <c r="BA81" s="137" t="s">
        <v>539</v>
      </c>
      <c r="BB81" s="36">
        <v>9.8800000000000008</v>
      </c>
      <c r="BC81" s="36"/>
      <c r="BD81" s="43" t="s">
        <v>1073</v>
      </c>
      <c r="BE81" s="36"/>
      <c r="BF81" s="130"/>
      <c r="BG81" s="130"/>
      <c r="BH81" s="131"/>
      <c r="BI81" s="130">
        <v>8.1911764705882355</v>
      </c>
      <c r="BJ81" s="130"/>
      <c r="BK81" s="130">
        <v>0</v>
      </c>
      <c r="BL81" s="130"/>
      <c r="BM81" s="131"/>
      <c r="BN81" s="133"/>
      <c r="BP81" s="130"/>
      <c r="BQ81" s="130"/>
      <c r="BU81" s="130"/>
    </row>
    <row r="82" spans="1:73" s="42" customFormat="1" hidden="1" x14ac:dyDescent="0.25">
      <c r="A82" s="84"/>
      <c r="B82" s="65" t="s">
        <v>307</v>
      </c>
      <c r="C82" s="36" t="s">
        <v>308</v>
      </c>
      <c r="D82" s="36" t="s">
        <v>78</v>
      </c>
      <c r="E82" s="84" t="s">
        <v>159</v>
      </c>
      <c r="F82" s="83">
        <v>18</v>
      </c>
      <c r="G82" s="83">
        <v>6</v>
      </c>
      <c r="H82" s="83"/>
      <c r="I82" s="83">
        <v>12</v>
      </c>
      <c r="J82" s="83"/>
      <c r="K82" s="83"/>
      <c r="L82" s="35"/>
      <c r="M82" s="83"/>
      <c r="N82" s="83">
        <v>0</v>
      </c>
      <c r="O82" s="83"/>
      <c r="P82" s="83"/>
      <c r="Q82" s="83"/>
      <c r="R82" s="83"/>
      <c r="S82" s="83">
        <v>0</v>
      </c>
      <c r="T82" s="83">
        <v>4</v>
      </c>
      <c r="U82" s="38">
        <v>6</v>
      </c>
      <c r="V82" s="38">
        <v>0</v>
      </c>
      <c r="W82" s="38">
        <v>0</v>
      </c>
      <c r="X82" s="38">
        <v>6</v>
      </c>
      <c r="Y82" s="39">
        <v>10</v>
      </c>
      <c r="Z82" s="39">
        <v>12</v>
      </c>
      <c r="AA82" s="39"/>
      <c r="AB82" s="39"/>
      <c r="AC82" s="39"/>
      <c r="AD82" s="39">
        <v>10</v>
      </c>
      <c r="AE82" s="39">
        <v>17</v>
      </c>
      <c r="AF82" s="83" t="e">
        <v>#N/A</v>
      </c>
      <c r="AG82" s="39">
        <v>11.8</v>
      </c>
      <c r="AH82" s="38">
        <v>2</v>
      </c>
      <c r="AI82" s="38">
        <v>2</v>
      </c>
      <c r="AJ82" s="38">
        <v>4</v>
      </c>
      <c r="AK82" s="38">
        <v>1</v>
      </c>
      <c r="AL82" s="38">
        <v>9</v>
      </c>
      <c r="AM82" s="39">
        <v>11</v>
      </c>
      <c r="AN82" s="83"/>
      <c r="AO82" s="38">
        <v>1</v>
      </c>
      <c r="AP82" s="39">
        <v>14</v>
      </c>
      <c r="AQ82" s="83"/>
      <c r="AR82" s="38">
        <v>2</v>
      </c>
      <c r="AS82" s="83"/>
      <c r="AT82" s="83"/>
      <c r="AU82" s="38">
        <v>0</v>
      </c>
      <c r="AV82" s="83">
        <v>7.882352941176471</v>
      </c>
      <c r="AW82" s="84">
        <v>18</v>
      </c>
      <c r="AX82" s="84">
        <v>7.6029411764705879</v>
      </c>
      <c r="AY82" s="84"/>
      <c r="AZ82" s="137" t="s">
        <v>540</v>
      </c>
      <c r="BA82" s="137" t="s">
        <v>539</v>
      </c>
      <c r="BB82" s="36">
        <v>6.4264705882352944</v>
      </c>
      <c r="BC82" s="36"/>
      <c r="BD82" s="43" t="s">
        <v>1074</v>
      </c>
      <c r="BE82" s="36"/>
      <c r="BF82" s="130"/>
      <c r="BG82" s="130"/>
      <c r="BH82" s="131"/>
      <c r="BI82" s="130">
        <v>7.882352941176471</v>
      </c>
      <c r="BJ82" s="130"/>
      <c r="BK82" s="130">
        <v>0</v>
      </c>
      <c r="BL82" s="130"/>
      <c r="BM82" s="131"/>
      <c r="BN82" s="133"/>
      <c r="BQ82" s="130"/>
      <c r="BU82" s="130"/>
    </row>
    <row r="83" spans="1:73" s="42" customFormat="1" hidden="1" x14ac:dyDescent="0.25">
      <c r="A83" s="84"/>
      <c r="B83" s="78" t="s">
        <v>309</v>
      </c>
      <c r="C83" s="36" t="s">
        <v>310</v>
      </c>
      <c r="D83" s="36" t="s">
        <v>311</v>
      </c>
      <c r="E83" s="84" t="s">
        <v>159</v>
      </c>
      <c r="F83" s="83">
        <v>12</v>
      </c>
      <c r="G83" s="83"/>
      <c r="H83" s="83"/>
      <c r="I83" s="83">
        <v>6</v>
      </c>
      <c r="J83" s="83"/>
      <c r="K83" s="83"/>
      <c r="L83" s="35"/>
      <c r="M83" s="83"/>
      <c r="N83" s="39">
        <v>10</v>
      </c>
      <c r="O83" s="83"/>
      <c r="P83" s="83"/>
      <c r="Q83" s="83"/>
      <c r="R83" s="83"/>
      <c r="S83" s="83">
        <v>0</v>
      </c>
      <c r="T83" s="83">
        <v>5.333333333333333</v>
      </c>
      <c r="U83" s="38">
        <v>0</v>
      </c>
      <c r="V83" s="38">
        <v>6</v>
      </c>
      <c r="W83" s="38">
        <v>0</v>
      </c>
      <c r="X83" s="38">
        <v>6</v>
      </c>
      <c r="Y83" s="83"/>
      <c r="Z83" s="39">
        <v>16</v>
      </c>
      <c r="AA83" s="39">
        <v>14.5</v>
      </c>
      <c r="AB83" s="39"/>
      <c r="AC83" s="39"/>
      <c r="AD83" s="39">
        <v>10</v>
      </c>
      <c r="AE83" s="39">
        <v>15</v>
      </c>
      <c r="AF83" s="83" t="e">
        <v>#N/A</v>
      </c>
      <c r="AG83" s="83">
        <v>10.199999999999999</v>
      </c>
      <c r="AH83" s="38">
        <v>0</v>
      </c>
      <c r="AI83" s="38">
        <v>2</v>
      </c>
      <c r="AJ83" s="38">
        <v>4</v>
      </c>
      <c r="AK83" s="38">
        <v>1</v>
      </c>
      <c r="AL83" s="38">
        <v>9</v>
      </c>
      <c r="AM83" s="39">
        <v>15</v>
      </c>
      <c r="AN83" s="83"/>
      <c r="AO83" s="38">
        <v>1</v>
      </c>
      <c r="AP83" s="39"/>
      <c r="AQ83" s="83"/>
      <c r="AR83" s="38">
        <v>0</v>
      </c>
      <c r="AS83" s="39">
        <v>12</v>
      </c>
      <c r="AT83" s="83"/>
      <c r="AU83" s="38">
        <v>2</v>
      </c>
      <c r="AV83" s="83">
        <v>8.117647058823529</v>
      </c>
      <c r="AW83" s="84">
        <v>18</v>
      </c>
      <c r="AX83" s="84">
        <v>10.246470588235294</v>
      </c>
      <c r="AY83" s="84"/>
      <c r="AZ83" s="137" t="s">
        <v>540</v>
      </c>
      <c r="BA83" s="137" t="s">
        <v>539</v>
      </c>
      <c r="BB83" s="36">
        <v>5.2941176470588234</v>
      </c>
      <c r="BC83" s="36"/>
      <c r="BD83" s="43" t="s">
        <v>310</v>
      </c>
      <c r="BE83" s="36"/>
      <c r="BH83" s="133"/>
      <c r="BI83" s="130">
        <v>8.117647058823529</v>
      </c>
      <c r="BK83" s="130">
        <v>0</v>
      </c>
      <c r="BN83" s="133"/>
    </row>
    <row r="84" spans="1:73" s="42" customFormat="1" hidden="1" x14ac:dyDescent="0.25">
      <c r="A84" s="84"/>
      <c r="B84" s="78" t="s">
        <v>312</v>
      </c>
      <c r="C84" s="36" t="s">
        <v>149</v>
      </c>
      <c r="D84" s="36" t="s">
        <v>147</v>
      </c>
      <c r="E84" s="84" t="s">
        <v>159</v>
      </c>
      <c r="F84" s="83">
        <v>13.5</v>
      </c>
      <c r="G84" s="83"/>
      <c r="H84" s="83"/>
      <c r="I84" s="83">
        <v>6.75</v>
      </c>
      <c r="J84" s="83"/>
      <c r="K84" s="83"/>
      <c r="L84" s="35"/>
      <c r="M84" s="83"/>
      <c r="N84" s="39">
        <v>10</v>
      </c>
      <c r="O84" s="83"/>
      <c r="P84" s="83"/>
      <c r="Q84" s="83">
        <v>10</v>
      </c>
      <c r="R84" s="83"/>
      <c r="S84" s="83">
        <v>10</v>
      </c>
      <c r="T84" s="83">
        <v>8.9166666666666661</v>
      </c>
      <c r="U84" s="38">
        <v>0</v>
      </c>
      <c r="V84" s="38">
        <v>6</v>
      </c>
      <c r="W84" s="38">
        <v>6</v>
      </c>
      <c r="X84" s="38">
        <v>12</v>
      </c>
      <c r="Y84" s="77">
        <v>10.5</v>
      </c>
      <c r="Z84" s="77">
        <v>11.35</v>
      </c>
      <c r="AA84" s="77">
        <v>12</v>
      </c>
      <c r="AB84" s="77"/>
      <c r="AC84" s="77"/>
      <c r="AD84" s="77">
        <v>10</v>
      </c>
      <c r="AE84" s="77">
        <v>12</v>
      </c>
      <c r="AF84" s="83" t="e">
        <v>#N/A</v>
      </c>
      <c r="AG84" s="83">
        <v>10.77</v>
      </c>
      <c r="AH84" s="38">
        <v>2</v>
      </c>
      <c r="AI84" s="38">
        <v>2</v>
      </c>
      <c r="AJ84" s="38">
        <v>4</v>
      </c>
      <c r="AK84" s="38">
        <v>1</v>
      </c>
      <c r="AL84" s="38">
        <v>9</v>
      </c>
      <c r="AM84" s="39">
        <v>13</v>
      </c>
      <c r="AN84" s="83"/>
      <c r="AO84" s="38">
        <v>1</v>
      </c>
      <c r="AP84" s="83"/>
      <c r="AQ84" s="83"/>
      <c r="AR84" s="38">
        <v>0</v>
      </c>
      <c r="AS84" s="39">
        <v>13</v>
      </c>
      <c r="AT84" s="83"/>
      <c r="AU84" s="38">
        <v>2</v>
      </c>
      <c r="AV84" s="83">
        <v>10.18235294117647</v>
      </c>
      <c r="AW84" s="84">
        <v>30</v>
      </c>
      <c r="AX84" s="84">
        <v>7.6929411764705886</v>
      </c>
      <c r="AY84" s="84"/>
      <c r="AZ84" s="137" t="s">
        <v>538</v>
      </c>
      <c r="BA84" s="137" t="s">
        <v>541</v>
      </c>
      <c r="BB84" s="36" t="e">
        <v>#N/A</v>
      </c>
      <c r="BC84" s="36"/>
      <c r="BD84" s="43" t="s">
        <v>149</v>
      </c>
      <c r="BE84" s="36"/>
      <c r="BH84" s="133"/>
      <c r="BI84" s="130">
        <v>10.18235294117647</v>
      </c>
      <c r="BK84" s="130">
        <v>0</v>
      </c>
      <c r="BN84" s="133"/>
    </row>
    <row r="85" spans="1:73" s="42" customFormat="1" hidden="1" x14ac:dyDescent="0.25">
      <c r="A85" s="79">
        <v>1</v>
      </c>
      <c r="B85" s="62" t="s">
        <v>313</v>
      </c>
      <c r="C85" s="80" t="s">
        <v>314</v>
      </c>
      <c r="D85" s="80" t="s">
        <v>315</v>
      </c>
      <c r="E85" s="84" t="s">
        <v>159</v>
      </c>
      <c r="F85" s="83">
        <v>12</v>
      </c>
      <c r="G85" s="83"/>
      <c r="H85" s="39"/>
      <c r="I85" s="83">
        <v>6</v>
      </c>
      <c r="J85" s="83">
        <v>14</v>
      </c>
      <c r="K85" s="83">
        <v>6</v>
      </c>
      <c r="L85" s="35"/>
      <c r="M85" s="83"/>
      <c r="N85" s="83">
        <v>10</v>
      </c>
      <c r="O85" s="83"/>
      <c r="P85" s="83"/>
      <c r="Q85" s="83"/>
      <c r="R85" s="83"/>
      <c r="S85" s="83">
        <v>0</v>
      </c>
      <c r="T85" s="83">
        <v>5.333333333333333</v>
      </c>
      <c r="U85" s="38">
        <v>0</v>
      </c>
      <c r="V85" s="38">
        <v>6</v>
      </c>
      <c r="W85" s="38">
        <v>0</v>
      </c>
      <c r="X85" s="38">
        <v>6</v>
      </c>
      <c r="Y85" s="39">
        <v>13</v>
      </c>
      <c r="Z85" s="39">
        <v>10</v>
      </c>
      <c r="AA85" s="39"/>
      <c r="AB85" s="39"/>
      <c r="AC85" s="39"/>
      <c r="AD85" s="39">
        <v>7.88</v>
      </c>
      <c r="AE85" s="39">
        <v>16</v>
      </c>
      <c r="AF85" s="83">
        <v>16</v>
      </c>
      <c r="AG85" s="39">
        <v>10.952</v>
      </c>
      <c r="AH85" s="38">
        <v>2</v>
      </c>
      <c r="AI85" s="38">
        <v>2</v>
      </c>
      <c r="AJ85" s="38">
        <v>0</v>
      </c>
      <c r="AK85" s="38">
        <v>1</v>
      </c>
      <c r="AL85" s="38">
        <v>9</v>
      </c>
      <c r="AM85" s="39">
        <v>11</v>
      </c>
      <c r="AN85" s="83"/>
      <c r="AO85" s="83"/>
      <c r="AP85" s="83"/>
      <c r="AQ85" s="83"/>
      <c r="AR85" s="83"/>
      <c r="AS85" s="39">
        <v>10</v>
      </c>
      <c r="AT85" s="83"/>
      <c r="AU85" s="83"/>
      <c r="AV85" s="83">
        <v>7.8682352941176461</v>
      </c>
      <c r="AW85" s="84">
        <v>15</v>
      </c>
      <c r="AX85" s="84">
        <v>10.27</v>
      </c>
      <c r="AY85" s="84"/>
      <c r="AZ85" s="84"/>
      <c r="BA85" s="137" t="s">
        <v>539</v>
      </c>
      <c r="BB85" s="36">
        <v>9.6300000000000008</v>
      </c>
      <c r="BC85" s="36"/>
      <c r="BD85" s="43" t="s">
        <v>1075</v>
      </c>
      <c r="BE85" s="36"/>
      <c r="BH85" s="133"/>
      <c r="BI85" s="130">
        <v>7.8682352941176461</v>
      </c>
      <c r="BK85" s="130">
        <v>0</v>
      </c>
      <c r="BN85" s="133"/>
    </row>
    <row r="86" spans="1:73" s="42" customFormat="1" hidden="1" x14ac:dyDescent="0.25">
      <c r="A86" s="79">
        <v>18</v>
      </c>
      <c r="B86" s="81" t="s">
        <v>316</v>
      </c>
      <c r="C86" s="46" t="s">
        <v>317</v>
      </c>
      <c r="D86" s="46" t="s">
        <v>318</v>
      </c>
      <c r="E86" s="84" t="s">
        <v>159</v>
      </c>
      <c r="F86" s="39">
        <v>10</v>
      </c>
      <c r="G86" s="39">
        <v>10</v>
      </c>
      <c r="H86" s="39">
        <v>10</v>
      </c>
      <c r="I86" s="83">
        <v>10</v>
      </c>
      <c r="J86" s="83">
        <v>10</v>
      </c>
      <c r="K86" s="83">
        <v>5</v>
      </c>
      <c r="L86" s="35">
        <v>11</v>
      </c>
      <c r="M86" s="83"/>
      <c r="N86" s="83">
        <v>10.5</v>
      </c>
      <c r="O86" s="83"/>
      <c r="P86" s="83"/>
      <c r="Q86" s="83">
        <v>14</v>
      </c>
      <c r="R86" s="83"/>
      <c r="S86" s="83">
        <v>14</v>
      </c>
      <c r="T86" s="83">
        <v>11.5</v>
      </c>
      <c r="U86" s="38">
        <v>6</v>
      </c>
      <c r="V86" s="38">
        <v>6</v>
      </c>
      <c r="W86" s="38">
        <v>6</v>
      </c>
      <c r="X86" s="38">
        <v>18</v>
      </c>
      <c r="Y86" s="39">
        <v>13</v>
      </c>
      <c r="Z86" s="39">
        <v>14.25</v>
      </c>
      <c r="AA86" s="39"/>
      <c r="AB86" s="39"/>
      <c r="AC86" s="39"/>
      <c r="AD86" s="39">
        <v>5.88</v>
      </c>
      <c r="AE86" s="39">
        <v>17</v>
      </c>
      <c r="AF86" s="83">
        <v>17</v>
      </c>
      <c r="AG86" s="39">
        <v>11.202</v>
      </c>
      <c r="AH86" s="38">
        <v>2</v>
      </c>
      <c r="AI86" s="38">
        <v>2</v>
      </c>
      <c r="AJ86" s="38">
        <v>0</v>
      </c>
      <c r="AK86" s="38">
        <v>1</v>
      </c>
      <c r="AL86" s="38">
        <v>9</v>
      </c>
      <c r="AM86" s="39">
        <v>12</v>
      </c>
      <c r="AN86" s="83"/>
      <c r="AO86" s="83"/>
      <c r="AP86" s="83"/>
      <c r="AQ86" s="83"/>
      <c r="AR86" s="83"/>
      <c r="AS86" s="39">
        <v>10.5</v>
      </c>
      <c r="AT86" s="83"/>
      <c r="AU86" s="83"/>
      <c r="AV86" s="83">
        <v>11.324117647058824</v>
      </c>
      <c r="AW86" s="84">
        <v>30</v>
      </c>
      <c r="AX86" s="84">
        <v>10.210000000000001</v>
      </c>
      <c r="AY86" s="84"/>
      <c r="AZ86" s="84"/>
      <c r="BA86" s="137" t="s">
        <v>541</v>
      </c>
      <c r="BB86" s="36">
        <v>9.15</v>
      </c>
      <c r="BC86" s="36"/>
      <c r="BD86" s="43" t="s">
        <v>1076</v>
      </c>
      <c r="BE86" s="36"/>
      <c r="BH86" s="133"/>
      <c r="BI86" s="130">
        <v>11.324117647058824</v>
      </c>
      <c r="BK86" s="130">
        <v>0</v>
      </c>
      <c r="BN86" s="133"/>
    </row>
    <row r="87" spans="1:73" s="42" customFormat="1" hidden="1" x14ac:dyDescent="0.25">
      <c r="A87" s="45">
        <v>40</v>
      </c>
      <c r="B87" s="66" t="s">
        <v>319</v>
      </c>
      <c r="C87" s="47" t="s">
        <v>320</v>
      </c>
      <c r="D87" s="47" t="s">
        <v>321</v>
      </c>
      <c r="E87" s="84" t="s">
        <v>159</v>
      </c>
      <c r="F87" s="39">
        <v>10</v>
      </c>
      <c r="G87" s="39">
        <v>10</v>
      </c>
      <c r="H87" s="83"/>
      <c r="I87" s="39">
        <v>10</v>
      </c>
      <c r="J87" s="83">
        <v>14</v>
      </c>
      <c r="K87" s="83">
        <v>0.5</v>
      </c>
      <c r="L87" s="35"/>
      <c r="M87" s="83"/>
      <c r="N87" s="83">
        <v>7.25</v>
      </c>
      <c r="O87" s="83"/>
      <c r="P87" s="83"/>
      <c r="Q87" s="83"/>
      <c r="R87" s="83"/>
      <c r="S87" s="83">
        <v>8</v>
      </c>
      <c r="T87" s="83">
        <v>8.4166666666666661</v>
      </c>
      <c r="U87" s="38">
        <v>6</v>
      </c>
      <c r="V87" s="38">
        <v>0</v>
      </c>
      <c r="W87" s="38">
        <v>0</v>
      </c>
      <c r="X87" s="38">
        <v>6</v>
      </c>
      <c r="Y87" s="83">
        <v>10</v>
      </c>
      <c r="Z87" s="83">
        <v>14</v>
      </c>
      <c r="AA87" s="83"/>
      <c r="AB87" s="83"/>
      <c r="AC87" s="83"/>
      <c r="AD87" s="83">
        <v>10</v>
      </c>
      <c r="AE87" s="83">
        <v>11</v>
      </c>
      <c r="AF87" s="83" t="e">
        <v>#N/A</v>
      </c>
      <c r="AG87" s="83">
        <v>11</v>
      </c>
      <c r="AH87" s="38">
        <v>2</v>
      </c>
      <c r="AI87" s="38">
        <v>2</v>
      </c>
      <c r="AJ87" s="38">
        <v>4</v>
      </c>
      <c r="AK87" s="38">
        <v>1</v>
      </c>
      <c r="AL87" s="38">
        <v>9</v>
      </c>
      <c r="AM87" s="83">
        <v>17</v>
      </c>
      <c r="AN87" s="83"/>
      <c r="AO87" s="38">
        <v>1</v>
      </c>
      <c r="AP87" s="83"/>
      <c r="AQ87" s="83"/>
      <c r="AR87" s="38">
        <v>0</v>
      </c>
      <c r="AS87" s="83">
        <v>15</v>
      </c>
      <c r="AT87" s="83"/>
      <c r="AU87" s="38">
        <v>2</v>
      </c>
      <c r="AV87" s="83">
        <v>10.455882352941176</v>
      </c>
      <c r="AW87" s="84">
        <v>30</v>
      </c>
      <c r="AX87" s="84">
        <v>8.2911764705882351</v>
      </c>
      <c r="AY87" s="84"/>
      <c r="AZ87" s="84"/>
      <c r="BA87" s="137" t="s">
        <v>539</v>
      </c>
      <c r="BB87" s="36" t="e">
        <v>#N/A</v>
      </c>
      <c r="BC87" s="36"/>
      <c r="BD87" s="43" t="s">
        <v>1077</v>
      </c>
      <c r="BE87" s="36"/>
      <c r="BH87" s="133"/>
      <c r="BI87" s="130">
        <v>10.455882352941176</v>
      </c>
      <c r="BK87" s="130">
        <v>0</v>
      </c>
      <c r="BN87" s="133"/>
    </row>
    <row r="88" spans="1:73" s="42" customFormat="1" hidden="1" x14ac:dyDescent="0.25">
      <c r="A88" s="45">
        <v>42</v>
      </c>
      <c r="B88" s="66" t="s">
        <v>322</v>
      </c>
      <c r="C88" s="47" t="s">
        <v>323</v>
      </c>
      <c r="D88" s="47" t="s">
        <v>324</v>
      </c>
      <c r="E88" s="84" t="s">
        <v>159</v>
      </c>
      <c r="F88" s="39">
        <v>10</v>
      </c>
      <c r="G88" s="83"/>
      <c r="H88" s="83"/>
      <c r="I88" s="83">
        <v>5</v>
      </c>
      <c r="J88" s="39">
        <v>11.25</v>
      </c>
      <c r="K88" s="83">
        <v>4</v>
      </c>
      <c r="L88" s="35">
        <v>10</v>
      </c>
      <c r="M88" s="83"/>
      <c r="N88" s="83">
        <v>10.625</v>
      </c>
      <c r="O88" s="83"/>
      <c r="P88" s="83"/>
      <c r="Q88" s="83">
        <v>12</v>
      </c>
      <c r="R88" s="83"/>
      <c r="S88" s="83">
        <v>12</v>
      </c>
      <c r="T88" s="83">
        <v>9.2083333333333339</v>
      </c>
      <c r="U88" s="38">
        <v>0</v>
      </c>
      <c r="V88" s="38">
        <v>6</v>
      </c>
      <c r="W88" s="38">
        <v>6</v>
      </c>
      <c r="X88" s="38">
        <v>12</v>
      </c>
      <c r="Y88" s="39">
        <v>10.5</v>
      </c>
      <c r="Z88" s="39">
        <v>10.5</v>
      </c>
      <c r="AA88" s="39"/>
      <c r="AB88" s="39"/>
      <c r="AC88" s="39"/>
      <c r="AD88" s="39">
        <v>8.75</v>
      </c>
      <c r="AE88" s="39">
        <v>20</v>
      </c>
      <c r="AF88" s="83">
        <v>20</v>
      </c>
      <c r="AG88" s="39">
        <v>11.7</v>
      </c>
      <c r="AH88" s="38">
        <v>2</v>
      </c>
      <c r="AI88" s="38">
        <v>2</v>
      </c>
      <c r="AJ88" s="38">
        <v>0</v>
      </c>
      <c r="AK88" s="38">
        <v>1</v>
      </c>
      <c r="AL88" s="38">
        <v>9</v>
      </c>
      <c r="AM88" s="39">
        <v>13</v>
      </c>
      <c r="AN88" s="83"/>
      <c r="AO88" s="38">
        <v>1</v>
      </c>
      <c r="AP88" s="83"/>
      <c r="AQ88" s="83"/>
      <c r="AR88" s="38">
        <v>0</v>
      </c>
      <c r="AS88" s="39">
        <v>15</v>
      </c>
      <c r="AT88" s="83"/>
      <c r="AU88" s="38">
        <v>2</v>
      </c>
      <c r="AV88" s="83">
        <v>10.845588235294118</v>
      </c>
      <c r="AW88" s="84">
        <v>30</v>
      </c>
      <c r="AX88" s="70">
        <v>10.01</v>
      </c>
      <c r="AY88" s="70"/>
      <c r="AZ88" s="138" t="s">
        <v>538</v>
      </c>
      <c r="BA88" s="137" t="s">
        <v>541</v>
      </c>
      <c r="BB88" s="36">
        <v>8.9499999999999993</v>
      </c>
      <c r="BC88" s="36"/>
      <c r="BD88" s="43" t="s">
        <v>443</v>
      </c>
      <c r="BE88" s="36"/>
      <c r="BH88" s="133"/>
      <c r="BI88" s="130">
        <v>10.845588235294118</v>
      </c>
      <c r="BK88" s="130">
        <v>0</v>
      </c>
      <c r="BN88" s="133"/>
    </row>
    <row r="89" spans="1:73" s="42" customFormat="1" hidden="1" x14ac:dyDescent="0.25">
      <c r="A89" s="45">
        <v>45</v>
      </c>
      <c r="B89" s="44" t="s">
        <v>325</v>
      </c>
      <c r="C89" s="47" t="s">
        <v>326</v>
      </c>
      <c r="D89" s="47" t="s">
        <v>327</v>
      </c>
      <c r="E89" s="84" t="s">
        <v>159</v>
      </c>
      <c r="F89" s="67"/>
      <c r="G89" s="83"/>
      <c r="H89" s="39"/>
      <c r="I89" s="83">
        <v>0</v>
      </c>
      <c r="J89" s="83"/>
      <c r="K89" s="83">
        <v>2.5</v>
      </c>
      <c r="L89" s="35"/>
      <c r="M89" s="83"/>
      <c r="N89" s="83">
        <v>2.5</v>
      </c>
      <c r="O89" s="83"/>
      <c r="P89" s="83"/>
      <c r="Q89" s="83"/>
      <c r="R89" s="83"/>
      <c r="S89" s="83">
        <v>0</v>
      </c>
      <c r="T89" s="83">
        <v>0.83333333333333337</v>
      </c>
      <c r="U89" s="38">
        <v>0</v>
      </c>
      <c r="V89" s="38">
        <v>0</v>
      </c>
      <c r="W89" s="38">
        <v>0</v>
      </c>
      <c r="X89" s="38">
        <v>0</v>
      </c>
      <c r="Y89" s="39">
        <v>10.5</v>
      </c>
      <c r="Z89" s="39">
        <v>10.5</v>
      </c>
      <c r="AA89" s="83"/>
      <c r="AB89" s="83"/>
      <c r="AC89" s="83"/>
      <c r="AD89" s="39">
        <v>10.08</v>
      </c>
      <c r="AE89" s="83"/>
      <c r="AF89" s="83" t="e">
        <v>#N/A</v>
      </c>
      <c r="AG89" s="83">
        <v>8.2319999999999993</v>
      </c>
      <c r="AH89" s="38">
        <v>2</v>
      </c>
      <c r="AI89" s="38">
        <v>2</v>
      </c>
      <c r="AJ89" s="38">
        <v>4</v>
      </c>
      <c r="AK89" s="38">
        <v>0</v>
      </c>
      <c r="AL89" s="38">
        <v>8</v>
      </c>
      <c r="AM89" s="83"/>
      <c r="AN89" s="83"/>
      <c r="AO89" s="38">
        <v>0</v>
      </c>
      <c r="AP89" s="39">
        <v>13</v>
      </c>
      <c r="AQ89" s="83"/>
      <c r="AR89" s="38">
        <v>2</v>
      </c>
      <c r="AS89" s="83"/>
      <c r="AT89" s="83"/>
      <c r="AU89" s="38">
        <v>0</v>
      </c>
      <c r="AV89" s="83">
        <v>4.3917647058823528</v>
      </c>
      <c r="AW89" s="84">
        <v>10</v>
      </c>
      <c r="AX89" s="84">
        <v>0</v>
      </c>
      <c r="AY89" s="84"/>
      <c r="AZ89" s="137" t="s">
        <v>540</v>
      </c>
      <c r="BA89" s="137" t="s">
        <v>539</v>
      </c>
      <c r="BB89" s="36" t="e">
        <v>#N/A</v>
      </c>
      <c r="BC89" s="36"/>
      <c r="BD89" s="43" t="s">
        <v>326</v>
      </c>
      <c r="BE89" s="36"/>
      <c r="BH89" s="133"/>
      <c r="BI89" s="130">
        <v>4.171176470588235</v>
      </c>
      <c r="BK89" s="130">
        <v>0.22058823529411775</v>
      </c>
      <c r="BN89" s="133"/>
    </row>
    <row r="90" spans="1:73" s="30" customFormat="1" hidden="1" x14ac:dyDescent="0.25">
      <c r="A90" s="30">
        <v>423</v>
      </c>
      <c r="B90" s="30" t="s">
        <v>543</v>
      </c>
      <c r="C90" s="30" t="s">
        <v>544</v>
      </c>
      <c r="D90" s="30" t="s">
        <v>335</v>
      </c>
      <c r="I90" s="139">
        <v>10</v>
      </c>
      <c r="J90" s="83"/>
      <c r="L90" s="35"/>
      <c r="N90" s="73">
        <v>0</v>
      </c>
      <c r="Q90" s="42">
        <v>12</v>
      </c>
      <c r="S90" s="73">
        <v>12</v>
      </c>
      <c r="T90" s="83">
        <v>7.333333333333333</v>
      </c>
      <c r="U90" s="38">
        <v>6</v>
      </c>
      <c r="V90" s="38">
        <v>0</v>
      </c>
      <c r="W90" s="38">
        <v>6</v>
      </c>
      <c r="X90" s="38">
        <v>12</v>
      </c>
      <c r="Y90" s="30">
        <v>17</v>
      </c>
      <c r="Z90" s="30">
        <v>0</v>
      </c>
      <c r="AD90" s="139">
        <v>10</v>
      </c>
      <c r="AE90" s="139">
        <v>20</v>
      </c>
      <c r="AF90" s="73">
        <v>20</v>
      </c>
      <c r="AG90" s="73">
        <v>11.4</v>
      </c>
      <c r="AH90" s="38">
        <v>2</v>
      </c>
      <c r="AI90" s="38">
        <v>0</v>
      </c>
      <c r="AJ90" s="38">
        <v>4</v>
      </c>
      <c r="AK90" s="75">
        <v>1</v>
      </c>
      <c r="AL90" s="75">
        <v>9</v>
      </c>
      <c r="AM90" s="139">
        <v>17</v>
      </c>
      <c r="AO90" s="75">
        <v>1</v>
      </c>
      <c r="AP90" s="139">
        <v>12</v>
      </c>
      <c r="AR90" s="75">
        <v>2</v>
      </c>
      <c r="AS90" s="73"/>
      <c r="AU90" s="75">
        <v>0</v>
      </c>
      <c r="AV90" s="73">
        <v>9.6470588235294112</v>
      </c>
      <c r="AW90" s="70">
        <v>24</v>
      </c>
      <c r="AX90" s="30" t="s">
        <v>545</v>
      </c>
      <c r="AY90" s="30">
        <v>0</v>
      </c>
      <c r="BA90" s="137" t="s">
        <v>541</v>
      </c>
      <c r="BB90" s="36">
        <v>5.38</v>
      </c>
      <c r="BD90" s="43" t="s">
        <v>587</v>
      </c>
      <c r="BI90" s="130">
        <v>9.6470588235294112</v>
      </c>
      <c r="BK90" s="130">
        <v>0</v>
      </c>
    </row>
    <row r="91" spans="1:73" s="42" customFormat="1" hidden="1" x14ac:dyDescent="0.25">
      <c r="A91" s="140">
        <v>1</v>
      </c>
      <c r="B91" s="141" t="s">
        <v>546</v>
      </c>
      <c r="C91" s="47" t="s">
        <v>547</v>
      </c>
      <c r="D91" s="47" t="s">
        <v>548</v>
      </c>
      <c r="E91" s="84" t="s">
        <v>159</v>
      </c>
      <c r="F91" s="83"/>
      <c r="G91" s="83"/>
      <c r="H91" s="83"/>
      <c r="I91" s="83">
        <v>0</v>
      </c>
      <c r="J91" s="83"/>
      <c r="K91" s="83"/>
      <c r="L91" s="83">
        <v>9</v>
      </c>
      <c r="M91" s="83"/>
      <c r="N91" s="83">
        <v>9</v>
      </c>
      <c r="O91" s="39">
        <v>12</v>
      </c>
      <c r="P91" s="83"/>
      <c r="Q91" s="83"/>
      <c r="R91" s="83"/>
      <c r="S91" s="83">
        <v>6</v>
      </c>
      <c r="T91" s="83">
        <v>5</v>
      </c>
      <c r="U91" s="38">
        <v>0</v>
      </c>
      <c r="V91" s="38">
        <v>0</v>
      </c>
      <c r="W91" s="38">
        <v>0</v>
      </c>
      <c r="X91" s="38">
        <v>0</v>
      </c>
      <c r="Y91" s="39">
        <v>11.85</v>
      </c>
      <c r="Z91" s="39">
        <v>3.5</v>
      </c>
      <c r="AA91" s="39"/>
      <c r="AB91" s="39"/>
      <c r="AC91" s="39"/>
      <c r="AD91" s="39">
        <v>10</v>
      </c>
      <c r="AE91" s="39">
        <v>17</v>
      </c>
      <c r="AF91" s="83"/>
      <c r="AG91" s="74">
        <v>10.47</v>
      </c>
      <c r="AH91" s="38">
        <v>2</v>
      </c>
      <c r="AI91" s="38">
        <v>0</v>
      </c>
      <c r="AJ91" s="38">
        <v>4</v>
      </c>
      <c r="AK91" s="75">
        <v>1</v>
      </c>
      <c r="AL91" s="75">
        <v>9</v>
      </c>
      <c r="AM91" s="39">
        <v>17</v>
      </c>
      <c r="AN91" s="83"/>
      <c r="AO91" s="75">
        <v>1</v>
      </c>
      <c r="AP91" s="83"/>
      <c r="AQ91" s="83"/>
      <c r="AR91" s="75">
        <v>0</v>
      </c>
      <c r="AS91" s="39">
        <v>11</v>
      </c>
      <c r="AT91" s="83"/>
      <c r="AU91" s="75">
        <v>2</v>
      </c>
      <c r="AV91" s="73">
        <v>8.0205882352941167</v>
      </c>
      <c r="AW91" s="70">
        <v>12</v>
      </c>
      <c r="AX91" s="84"/>
      <c r="AY91" s="84"/>
      <c r="AZ91" s="84"/>
      <c r="BA91" s="137" t="s">
        <v>541</v>
      </c>
      <c r="BB91" s="36">
        <v>5.3735294117647054</v>
      </c>
      <c r="BC91" s="36"/>
      <c r="BD91" s="43" t="s">
        <v>547</v>
      </c>
      <c r="BE91" s="36"/>
      <c r="BH91" s="133"/>
      <c r="BI91" s="130">
        <v>1.588235294117647</v>
      </c>
      <c r="BJ91" s="130" t="s">
        <v>549</v>
      </c>
      <c r="BK91" s="130">
        <v>6.4323529411764699</v>
      </c>
      <c r="BN91" s="133"/>
    </row>
    <row r="92" spans="1:73" s="42" customFormat="1" hidden="1" x14ac:dyDescent="0.25">
      <c r="A92" s="140">
        <v>4</v>
      </c>
      <c r="B92" s="142" t="s">
        <v>550</v>
      </c>
      <c r="C92" s="47" t="s">
        <v>551</v>
      </c>
      <c r="D92" s="47" t="s">
        <v>521</v>
      </c>
      <c r="E92" s="84" t="s">
        <v>159</v>
      </c>
      <c r="F92" s="39">
        <v>10.25</v>
      </c>
      <c r="G92" s="83"/>
      <c r="H92" s="83"/>
      <c r="I92" s="83">
        <v>5.125</v>
      </c>
      <c r="J92" s="39">
        <v>13.5</v>
      </c>
      <c r="K92" s="83"/>
      <c r="L92" s="83">
        <v>10</v>
      </c>
      <c r="M92" s="83"/>
      <c r="N92" s="83">
        <v>11.75</v>
      </c>
      <c r="O92" s="83"/>
      <c r="P92" s="83"/>
      <c r="Q92" s="83"/>
      <c r="R92" s="83"/>
      <c r="S92" s="83"/>
      <c r="T92" s="83">
        <v>5.625</v>
      </c>
      <c r="U92" s="38">
        <v>0</v>
      </c>
      <c r="V92" s="38">
        <v>6</v>
      </c>
      <c r="W92" s="38">
        <v>0</v>
      </c>
      <c r="X92" s="38">
        <v>6</v>
      </c>
      <c r="Y92" s="39">
        <v>12.12</v>
      </c>
      <c r="Z92" s="39">
        <v>12.6</v>
      </c>
      <c r="AA92" s="83"/>
      <c r="AB92" s="83"/>
      <c r="AC92" s="83"/>
      <c r="AD92" s="39">
        <v>8.3800000000000008</v>
      </c>
      <c r="AE92" s="39">
        <v>11</v>
      </c>
      <c r="AF92" s="83"/>
      <c r="AG92" s="73">
        <v>10.496</v>
      </c>
      <c r="AH92" s="38">
        <v>2</v>
      </c>
      <c r="AI92" s="38">
        <v>2</v>
      </c>
      <c r="AJ92" s="38">
        <v>0</v>
      </c>
      <c r="AK92" s="75">
        <v>1</v>
      </c>
      <c r="AL92" s="75">
        <v>9</v>
      </c>
      <c r="AM92" s="39">
        <v>16</v>
      </c>
      <c r="AN92" s="83"/>
      <c r="AO92" s="75">
        <v>1</v>
      </c>
      <c r="AP92" s="83"/>
      <c r="AQ92" s="83"/>
      <c r="AR92" s="75">
        <v>0</v>
      </c>
      <c r="AS92" s="39">
        <v>12</v>
      </c>
      <c r="AT92" s="83"/>
      <c r="AU92" s="75">
        <v>2</v>
      </c>
      <c r="AV92" s="73">
        <v>8.41794117647059</v>
      </c>
      <c r="AW92" s="70">
        <v>18</v>
      </c>
      <c r="AX92" s="84"/>
      <c r="AY92" s="84"/>
      <c r="AZ92" s="84"/>
      <c r="BA92" s="137" t="s">
        <v>541</v>
      </c>
      <c r="BB92" s="36">
        <v>9.1</v>
      </c>
      <c r="BC92" s="36"/>
      <c r="BD92" s="43" t="s">
        <v>377</v>
      </c>
      <c r="BE92" s="36"/>
      <c r="BH92" s="133"/>
      <c r="BI92" s="130">
        <v>2.0735294117647061</v>
      </c>
      <c r="BJ92" s="42" t="s">
        <v>542</v>
      </c>
      <c r="BK92" s="130">
        <v>6.3444117647058835</v>
      </c>
      <c r="BN92" s="133"/>
    </row>
    <row r="93" spans="1:73" s="42" customFormat="1" hidden="1" x14ac:dyDescent="0.25">
      <c r="A93" s="140">
        <v>5</v>
      </c>
      <c r="B93" s="142" t="s">
        <v>552</v>
      </c>
      <c r="C93" s="47" t="s">
        <v>553</v>
      </c>
      <c r="D93" s="47" t="s">
        <v>386</v>
      </c>
      <c r="E93" s="84" t="s">
        <v>159</v>
      </c>
      <c r="F93" s="83"/>
      <c r="G93" s="83"/>
      <c r="H93" s="83"/>
      <c r="I93" s="83">
        <v>4.88</v>
      </c>
      <c r="J93" s="39">
        <v>10</v>
      </c>
      <c r="K93" s="83"/>
      <c r="L93" s="83"/>
      <c r="M93" s="83"/>
      <c r="N93" s="83">
        <v>9.75</v>
      </c>
      <c r="O93" s="83"/>
      <c r="P93" s="83"/>
      <c r="Q93" s="83"/>
      <c r="R93" s="83"/>
      <c r="S93" s="39">
        <v>10</v>
      </c>
      <c r="T93" s="83">
        <v>8.2099999999999991</v>
      </c>
      <c r="U93" s="38">
        <v>0</v>
      </c>
      <c r="V93" s="38">
        <v>0</v>
      </c>
      <c r="W93" s="38">
        <v>6</v>
      </c>
      <c r="X93" s="38">
        <v>6</v>
      </c>
      <c r="Y93" s="139">
        <v>15.5</v>
      </c>
      <c r="Z93" s="139">
        <v>13</v>
      </c>
      <c r="AA93" s="139">
        <v>15</v>
      </c>
      <c r="AB93" s="139">
        <v>1</v>
      </c>
      <c r="AC93" s="139">
        <v>5</v>
      </c>
      <c r="AD93" s="139">
        <v>10</v>
      </c>
      <c r="AE93" s="139">
        <v>11</v>
      </c>
      <c r="AF93" s="139"/>
      <c r="AG93" s="73">
        <v>11.9</v>
      </c>
      <c r="AH93" s="38">
        <v>2</v>
      </c>
      <c r="AI93" s="38">
        <v>2</v>
      </c>
      <c r="AJ93" s="38">
        <v>4</v>
      </c>
      <c r="AK93" s="75">
        <v>1</v>
      </c>
      <c r="AL93" s="75">
        <v>9</v>
      </c>
      <c r="AM93" s="39">
        <v>17</v>
      </c>
      <c r="AN93" s="83"/>
      <c r="AO93" s="75">
        <v>1</v>
      </c>
      <c r="AP93" s="83"/>
      <c r="AQ93" s="83"/>
      <c r="AR93" s="75">
        <v>0</v>
      </c>
      <c r="AS93" s="39">
        <v>10</v>
      </c>
      <c r="AT93" s="83"/>
      <c r="AU93" s="75">
        <v>2</v>
      </c>
      <c r="AV93" s="73">
        <v>10.022941176470587</v>
      </c>
      <c r="AW93" s="70">
        <v>30</v>
      </c>
      <c r="AX93" s="84"/>
      <c r="AY93" s="84"/>
      <c r="AZ93" s="84"/>
      <c r="BA93" s="137" t="s">
        <v>539</v>
      </c>
      <c r="BB93" s="36">
        <v>9.7899999999999991</v>
      </c>
      <c r="BC93" s="36"/>
      <c r="BD93" s="43" t="s">
        <v>553</v>
      </c>
      <c r="BE93" s="36"/>
      <c r="BH93" s="133"/>
      <c r="BI93" s="130" t="e">
        <v>#N/A</v>
      </c>
      <c r="BJ93" s="42" t="s">
        <v>542</v>
      </c>
      <c r="BK93" s="130" t="e">
        <v>#N/A</v>
      </c>
      <c r="BN93" s="133"/>
    </row>
    <row r="94" spans="1:73" s="42" customFormat="1" hidden="1" x14ac:dyDescent="0.25">
      <c r="A94" s="140">
        <v>6</v>
      </c>
      <c r="B94" s="30" t="s">
        <v>554</v>
      </c>
      <c r="C94" s="47" t="s">
        <v>555</v>
      </c>
      <c r="D94" s="47" t="s">
        <v>438</v>
      </c>
      <c r="E94" s="84" t="s">
        <v>159</v>
      </c>
      <c r="F94" s="39">
        <v>10</v>
      </c>
      <c r="G94" s="39">
        <v>10</v>
      </c>
      <c r="H94" s="83"/>
      <c r="I94" s="39">
        <v>10</v>
      </c>
      <c r="J94" s="83"/>
      <c r="K94" s="83"/>
      <c r="L94" s="83">
        <v>10</v>
      </c>
      <c r="M94" s="83"/>
      <c r="N94" s="83">
        <v>10</v>
      </c>
      <c r="O94" s="83"/>
      <c r="P94" s="83"/>
      <c r="Q94" s="83">
        <v>11</v>
      </c>
      <c r="R94" s="83"/>
      <c r="S94" s="83">
        <v>11</v>
      </c>
      <c r="T94" s="83">
        <v>10.333333333333334</v>
      </c>
      <c r="U94" s="38">
        <v>6</v>
      </c>
      <c r="V94" s="38">
        <v>6</v>
      </c>
      <c r="W94" s="38">
        <v>6</v>
      </c>
      <c r="X94" s="38">
        <v>18</v>
      </c>
      <c r="Y94" s="39">
        <v>7.13</v>
      </c>
      <c r="Z94" s="39">
        <v>13.5</v>
      </c>
      <c r="AA94" s="39"/>
      <c r="AB94" s="39"/>
      <c r="AC94" s="39"/>
      <c r="AD94" s="39">
        <v>7.75</v>
      </c>
      <c r="AE94" s="39">
        <v>17</v>
      </c>
      <c r="AF94" s="39"/>
      <c r="AG94" s="74">
        <v>10.625999999999999</v>
      </c>
      <c r="AH94" s="38">
        <v>0</v>
      </c>
      <c r="AI94" s="38">
        <v>2</v>
      </c>
      <c r="AJ94" s="38">
        <v>0</v>
      </c>
      <c r="AK94" s="75">
        <v>1</v>
      </c>
      <c r="AL94" s="75">
        <v>9</v>
      </c>
      <c r="AM94" s="39">
        <v>13</v>
      </c>
      <c r="AN94" s="83"/>
      <c r="AO94" s="75">
        <v>1</v>
      </c>
      <c r="AP94" s="83"/>
      <c r="AQ94" s="83"/>
      <c r="AR94" s="75">
        <v>0</v>
      </c>
      <c r="AS94" s="39">
        <v>12</v>
      </c>
      <c r="AT94" s="83"/>
      <c r="AU94" s="75">
        <v>2</v>
      </c>
      <c r="AV94" s="143">
        <v>10.77235294117647</v>
      </c>
      <c r="AW94" s="70">
        <v>30</v>
      </c>
      <c r="AX94" s="84"/>
      <c r="AY94" s="84"/>
      <c r="AZ94" s="84"/>
      <c r="BA94" s="137" t="s">
        <v>541</v>
      </c>
      <c r="BB94" s="36" t="e">
        <v>#N/A</v>
      </c>
      <c r="BC94" s="36"/>
      <c r="BD94" s="43" t="s">
        <v>555</v>
      </c>
      <c r="BE94" s="36"/>
      <c r="BH94" s="133"/>
      <c r="BI94" s="130">
        <v>3.7058823529411766</v>
      </c>
      <c r="BJ94" s="42" t="s">
        <v>542</v>
      </c>
      <c r="BK94" s="130">
        <v>7.0664705882352932</v>
      </c>
      <c r="BN94" s="133"/>
    </row>
    <row r="95" spans="1:73" s="42" customFormat="1" hidden="1" x14ac:dyDescent="0.25">
      <c r="A95" s="140">
        <v>6</v>
      </c>
      <c r="B95" s="141">
        <v>36025410</v>
      </c>
      <c r="C95" s="47" t="s">
        <v>272</v>
      </c>
      <c r="D95" s="47" t="s">
        <v>273</v>
      </c>
      <c r="E95" s="84" t="s">
        <v>159</v>
      </c>
      <c r="F95" s="39">
        <v>10.5</v>
      </c>
      <c r="G95" s="83"/>
      <c r="H95" s="83"/>
      <c r="I95" s="83">
        <v>5.25</v>
      </c>
      <c r="J95" s="83"/>
      <c r="K95" s="83"/>
      <c r="L95" s="83">
        <v>9</v>
      </c>
      <c r="M95" s="83"/>
      <c r="N95" s="83">
        <v>9</v>
      </c>
      <c r="O95" s="39">
        <v>10</v>
      </c>
      <c r="P95" s="83"/>
      <c r="Q95" s="83"/>
      <c r="R95" s="83"/>
      <c r="S95" s="83">
        <v>5</v>
      </c>
      <c r="T95" s="83">
        <v>6.416666666666667</v>
      </c>
      <c r="U95" s="38">
        <v>0</v>
      </c>
      <c r="V95" s="38">
        <v>0</v>
      </c>
      <c r="W95" s="38">
        <v>0</v>
      </c>
      <c r="X95" s="38">
        <v>0</v>
      </c>
      <c r="Y95" s="83"/>
      <c r="Z95" s="39">
        <v>10</v>
      </c>
      <c r="AA95" s="39">
        <v>10</v>
      </c>
      <c r="AB95" s="83"/>
      <c r="AC95" s="83"/>
      <c r="AD95" s="83">
        <v>5</v>
      </c>
      <c r="AE95" s="39">
        <v>16</v>
      </c>
      <c r="AF95" s="83"/>
      <c r="AG95" s="73">
        <v>7.2</v>
      </c>
      <c r="AH95" s="38">
        <v>0</v>
      </c>
      <c r="AI95" s="38">
        <v>2</v>
      </c>
      <c r="AJ95" s="38">
        <v>0</v>
      </c>
      <c r="AK95" s="75">
        <v>1</v>
      </c>
      <c r="AL95" s="75">
        <v>3</v>
      </c>
      <c r="AM95" s="39">
        <v>15</v>
      </c>
      <c r="AN95" s="83"/>
      <c r="AO95" s="75">
        <v>1</v>
      </c>
      <c r="AP95" s="83"/>
      <c r="AQ95" s="83"/>
      <c r="AR95" s="75">
        <v>0</v>
      </c>
      <c r="AS95" s="39">
        <v>10</v>
      </c>
      <c r="AT95" s="83"/>
      <c r="AU95" s="75">
        <v>2</v>
      </c>
      <c r="AV95" s="143">
        <v>7.5735294117647056</v>
      </c>
      <c r="AW95" s="70">
        <v>6</v>
      </c>
      <c r="AX95" s="84"/>
      <c r="AY95" s="84"/>
      <c r="AZ95" s="84"/>
      <c r="BA95" s="137" t="s">
        <v>541</v>
      </c>
      <c r="BB95" s="36" t="e">
        <v>#N/A</v>
      </c>
      <c r="BC95" s="36"/>
      <c r="BD95" s="43" t="e">
        <v>#N/A</v>
      </c>
      <c r="BE95" s="36"/>
      <c r="BH95" s="133"/>
      <c r="BI95" s="130">
        <v>1.588235294117647</v>
      </c>
      <c r="BJ95" s="42" t="s">
        <v>549</v>
      </c>
      <c r="BK95" s="130">
        <v>5.9852941176470589</v>
      </c>
      <c r="BN95" s="133"/>
    </row>
    <row r="96" spans="1:73" s="42" customFormat="1" hidden="1" x14ac:dyDescent="0.25">
      <c r="A96" s="140">
        <v>6</v>
      </c>
      <c r="B96" s="141" t="s">
        <v>556</v>
      </c>
      <c r="C96" s="47" t="s">
        <v>557</v>
      </c>
      <c r="D96" s="47" t="s">
        <v>558</v>
      </c>
      <c r="E96" s="84" t="s">
        <v>159</v>
      </c>
      <c r="F96" s="83"/>
      <c r="G96" s="83"/>
      <c r="H96" s="83"/>
      <c r="I96" s="83">
        <v>0</v>
      </c>
      <c r="J96" s="39">
        <v>14</v>
      </c>
      <c r="K96" s="83"/>
      <c r="L96" s="83">
        <v>8</v>
      </c>
      <c r="M96" s="83"/>
      <c r="N96" s="83">
        <v>7</v>
      </c>
      <c r="O96" s="39">
        <v>13</v>
      </c>
      <c r="P96" s="83"/>
      <c r="Q96" s="83">
        <v>10</v>
      </c>
      <c r="R96" s="83"/>
      <c r="S96" s="83">
        <v>11.5</v>
      </c>
      <c r="T96" s="83">
        <v>6.166666666666667</v>
      </c>
      <c r="U96" s="38">
        <v>0</v>
      </c>
      <c r="V96" s="38">
        <v>0</v>
      </c>
      <c r="W96" s="38">
        <v>6</v>
      </c>
      <c r="X96" s="38">
        <v>6</v>
      </c>
      <c r="Y96" s="39">
        <v>11</v>
      </c>
      <c r="Z96" s="83"/>
      <c r="AA96" s="83"/>
      <c r="AB96" s="83"/>
      <c r="AC96" s="83"/>
      <c r="AD96" s="39">
        <v>10</v>
      </c>
      <c r="AE96" s="39">
        <v>11</v>
      </c>
      <c r="AF96" s="83"/>
      <c r="AG96" s="73">
        <v>8.4</v>
      </c>
      <c r="AH96" s="38">
        <v>2</v>
      </c>
      <c r="AI96" s="38">
        <v>0</v>
      </c>
      <c r="AJ96" s="38">
        <v>4</v>
      </c>
      <c r="AK96" s="75">
        <v>1</v>
      </c>
      <c r="AL96" s="75">
        <v>7</v>
      </c>
      <c r="AM96" s="39">
        <v>11</v>
      </c>
      <c r="AN96" s="83"/>
      <c r="AO96" s="75">
        <v>1</v>
      </c>
      <c r="AP96" s="83"/>
      <c r="AQ96" s="83"/>
      <c r="AR96" s="75">
        <v>0</v>
      </c>
      <c r="AS96" s="39">
        <v>16</v>
      </c>
      <c r="AT96" s="83"/>
      <c r="AU96" s="75">
        <v>2</v>
      </c>
      <c r="AV96" s="73">
        <v>8.264705882352942</v>
      </c>
      <c r="AW96" s="70">
        <v>16</v>
      </c>
      <c r="AX96" s="84"/>
      <c r="AY96" s="84"/>
      <c r="AZ96" s="84"/>
      <c r="BA96" s="137" t="s">
        <v>541</v>
      </c>
      <c r="BB96" s="36">
        <v>5.4852941176470589</v>
      </c>
      <c r="BC96" s="36"/>
      <c r="BD96" s="43" t="s">
        <v>557</v>
      </c>
      <c r="BE96" s="36"/>
      <c r="BH96" s="133"/>
      <c r="BI96" s="130">
        <v>1.411764705882353</v>
      </c>
      <c r="BJ96" s="42" t="s">
        <v>542</v>
      </c>
      <c r="BK96" s="130">
        <v>6.8529411764705888</v>
      </c>
      <c r="BN96" s="133"/>
    </row>
    <row r="97" spans="1:16357" s="42" customFormat="1" hidden="1" x14ac:dyDescent="0.25">
      <c r="A97" s="140">
        <v>6</v>
      </c>
      <c r="B97" s="144" t="s">
        <v>277</v>
      </c>
      <c r="C97" s="47" t="s">
        <v>113</v>
      </c>
      <c r="D97" s="47" t="s">
        <v>93</v>
      </c>
      <c r="E97" s="84" t="s">
        <v>159</v>
      </c>
      <c r="F97" s="39">
        <v>10</v>
      </c>
      <c r="G97" s="83">
        <v>3</v>
      </c>
      <c r="H97" s="83"/>
      <c r="I97" s="83">
        <v>6.5</v>
      </c>
      <c r="J97" s="83">
        <v>13</v>
      </c>
      <c r="K97" s="83">
        <v>3.5</v>
      </c>
      <c r="L97" s="83">
        <v>8</v>
      </c>
      <c r="M97" s="83"/>
      <c r="N97" s="83">
        <v>10.5</v>
      </c>
      <c r="O97" s="83"/>
      <c r="P97" s="83">
        <v>10</v>
      </c>
      <c r="Q97" s="83"/>
      <c r="R97" s="83"/>
      <c r="S97" s="83">
        <v>10</v>
      </c>
      <c r="T97" s="83">
        <v>9</v>
      </c>
      <c r="U97" s="38">
        <v>0</v>
      </c>
      <c r="V97" s="38">
        <v>6</v>
      </c>
      <c r="W97" s="38">
        <v>6</v>
      </c>
      <c r="X97" s="38">
        <v>12</v>
      </c>
      <c r="Y97" s="39">
        <v>8.5</v>
      </c>
      <c r="Z97" s="39">
        <v>12</v>
      </c>
      <c r="AA97" s="39"/>
      <c r="AB97" s="39"/>
      <c r="AC97" s="39"/>
      <c r="AD97" s="39">
        <v>6.25</v>
      </c>
      <c r="AE97" s="39">
        <v>17</v>
      </c>
      <c r="AF97" s="83"/>
      <c r="AG97" s="73">
        <v>10</v>
      </c>
      <c r="AH97" s="38">
        <v>0</v>
      </c>
      <c r="AI97" s="38">
        <v>2</v>
      </c>
      <c r="AJ97" s="38">
        <v>0</v>
      </c>
      <c r="AK97" s="75">
        <v>1</v>
      </c>
      <c r="AL97" s="75">
        <v>9</v>
      </c>
      <c r="AM97" s="39">
        <v>17</v>
      </c>
      <c r="AN97" s="83"/>
      <c r="AO97" s="75">
        <v>1</v>
      </c>
      <c r="AP97" s="83"/>
      <c r="AQ97" s="83"/>
      <c r="AR97" s="75">
        <v>0</v>
      </c>
      <c r="AS97" s="39">
        <v>11.75</v>
      </c>
      <c r="AT97" s="83"/>
      <c r="AU97" s="75">
        <v>2</v>
      </c>
      <c r="AV97" s="143">
        <v>10.088235294117647</v>
      </c>
      <c r="AW97" s="70">
        <v>30</v>
      </c>
      <c r="AX97" s="84"/>
      <c r="AY97" s="84"/>
      <c r="AZ97" s="84"/>
      <c r="BA97" s="137" t="s">
        <v>541</v>
      </c>
      <c r="BB97" s="36">
        <v>8.5</v>
      </c>
      <c r="BC97" s="36"/>
      <c r="BD97" s="43" t="s">
        <v>113</v>
      </c>
      <c r="BE97" s="36"/>
      <c r="BH97" s="133"/>
      <c r="BI97" s="130">
        <v>9.6911764705882355</v>
      </c>
      <c r="BJ97" s="42" t="s">
        <v>542</v>
      </c>
      <c r="BK97" s="130">
        <v>0.39705882352941124</v>
      </c>
      <c r="BN97" s="133"/>
    </row>
    <row r="98" spans="1:16357" s="42" customFormat="1" hidden="1" x14ac:dyDescent="0.25">
      <c r="A98" s="140">
        <v>6</v>
      </c>
      <c r="B98" s="142" t="s">
        <v>559</v>
      </c>
      <c r="C98" s="47" t="s">
        <v>560</v>
      </c>
      <c r="D98" s="47" t="s">
        <v>561</v>
      </c>
      <c r="E98" s="84" t="s">
        <v>159</v>
      </c>
      <c r="F98" s="83"/>
      <c r="G98" s="83"/>
      <c r="H98" s="83"/>
      <c r="I98" s="39">
        <v>11.25</v>
      </c>
      <c r="J98" s="83"/>
      <c r="K98" s="83"/>
      <c r="L98" s="83">
        <v>10.5</v>
      </c>
      <c r="M98" s="83"/>
      <c r="N98" s="83">
        <v>10.5</v>
      </c>
      <c r="O98" s="83"/>
      <c r="P98" s="83"/>
      <c r="Q98" s="83">
        <v>10</v>
      </c>
      <c r="R98" s="83"/>
      <c r="S98" s="83">
        <v>10</v>
      </c>
      <c r="T98" s="83">
        <v>10.583333333333334</v>
      </c>
      <c r="U98" s="38">
        <v>6</v>
      </c>
      <c r="V98" s="38">
        <v>6</v>
      </c>
      <c r="W98" s="38">
        <v>6</v>
      </c>
      <c r="X98" s="38">
        <v>18</v>
      </c>
      <c r="Y98" s="39">
        <v>10.5</v>
      </c>
      <c r="Z98" s="39">
        <v>10.15</v>
      </c>
      <c r="AA98" s="83"/>
      <c r="AB98" s="83"/>
      <c r="AC98" s="83"/>
      <c r="AD98" s="39">
        <v>12.25</v>
      </c>
      <c r="AE98" s="39">
        <v>18</v>
      </c>
      <c r="AF98" s="83"/>
      <c r="AG98" s="73">
        <v>12.629999999999999</v>
      </c>
      <c r="AH98" s="38">
        <v>2</v>
      </c>
      <c r="AI98" s="38">
        <v>2</v>
      </c>
      <c r="AJ98" s="38">
        <v>4</v>
      </c>
      <c r="AK98" s="75">
        <v>1</v>
      </c>
      <c r="AL98" s="75">
        <v>9</v>
      </c>
      <c r="AM98" s="39">
        <v>13</v>
      </c>
      <c r="AN98" s="83"/>
      <c r="AO98" s="75">
        <v>1</v>
      </c>
      <c r="AP98" s="83"/>
      <c r="AQ98" s="83"/>
      <c r="AR98" s="75">
        <v>0</v>
      </c>
      <c r="AS98" s="39">
        <v>10</v>
      </c>
      <c r="AT98" s="83"/>
      <c r="AU98" s="75">
        <v>2</v>
      </c>
      <c r="AV98" s="143">
        <v>11.258823529411764</v>
      </c>
      <c r="AW98" s="70">
        <v>30</v>
      </c>
      <c r="AX98" s="84"/>
      <c r="AY98" s="84"/>
      <c r="AZ98" s="84"/>
      <c r="BA98" s="137" t="s">
        <v>541</v>
      </c>
      <c r="BB98" s="36" t="e">
        <v>#N/A</v>
      </c>
      <c r="BC98" s="36"/>
      <c r="BD98" s="43" t="s">
        <v>560</v>
      </c>
      <c r="BE98" s="36"/>
      <c r="BH98" s="133"/>
      <c r="BI98" s="130">
        <v>3.6176470588235294</v>
      </c>
      <c r="BK98" s="130">
        <v>7.6411764705882348</v>
      </c>
      <c r="BN98" s="133"/>
    </row>
    <row r="99" spans="1:16357" s="42" customFormat="1" hidden="1" x14ac:dyDescent="0.25">
      <c r="A99" s="140">
        <v>6</v>
      </c>
      <c r="B99" s="142" t="s">
        <v>562</v>
      </c>
      <c r="C99" s="47" t="s">
        <v>563</v>
      </c>
      <c r="D99" s="47" t="s">
        <v>403</v>
      </c>
      <c r="E99" s="84" t="s">
        <v>159</v>
      </c>
      <c r="F99" s="83"/>
      <c r="G99" s="83"/>
      <c r="H99" s="83"/>
      <c r="I99" s="83">
        <v>10</v>
      </c>
      <c r="J99" s="83"/>
      <c r="K99" s="83"/>
      <c r="L99" s="83">
        <v>10</v>
      </c>
      <c r="M99" s="83"/>
      <c r="N99" s="83">
        <v>10</v>
      </c>
      <c r="O99" s="83"/>
      <c r="P99" s="83"/>
      <c r="Q99" s="83">
        <v>10</v>
      </c>
      <c r="R99" s="83"/>
      <c r="S99" s="83">
        <v>10</v>
      </c>
      <c r="T99" s="83">
        <v>10</v>
      </c>
      <c r="U99" s="38">
        <v>6</v>
      </c>
      <c r="V99" s="38">
        <v>6</v>
      </c>
      <c r="W99" s="38">
        <v>6</v>
      </c>
      <c r="X99" s="38">
        <v>18</v>
      </c>
      <c r="Y99" s="83">
        <v>12.4</v>
      </c>
      <c r="Z99" s="83">
        <v>10.25</v>
      </c>
      <c r="AA99" s="83"/>
      <c r="AB99" s="83"/>
      <c r="AC99" s="83"/>
      <c r="AD99" s="83">
        <v>10</v>
      </c>
      <c r="AE99" s="83">
        <v>11</v>
      </c>
      <c r="AF99" s="83"/>
      <c r="AG99" s="73">
        <v>10.73</v>
      </c>
      <c r="AH99" s="38">
        <v>2</v>
      </c>
      <c r="AI99" s="38">
        <v>2</v>
      </c>
      <c r="AJ99" s="38">
        <v>4</v>
      </c>
      <c r="AK99" s="75">
        <v>1</v>
      </c>
      <c r="AL99" s="75">
        <v>9</v>
      </c>
      <c r="AM99" s="83">
        <v>12</v>
      </c>
      <c r="AN99" s="83"/>
      <c r="AO99" s="75">
        <v>1</v>
      </c>
      <c r="AP99" s="83"/>
      <c r="AQ99" s="83"/>
      <c r="AR99" s="75">
        <v>0</v>
      </c>
      <c r="AS99" s="83">
        <v>10.5</v>
      </c>
      <c r="AT99" s="83"/>
      <c r="AU99" s="75">
        <v>2</v>
      </c>
      <c r="AV99" s="73">
        <v>10.391176470588235</v>
      </c>
      <c r="AW99" s="70">
        <v>30</v>
      </c>
      <c r="AX99" s="84"/>
      <c r="AY99" s="84"/>
      <c r="AZ99" s="84"/>
      <c r="BA99" s="137" t="s">
        <v>541</v>
      </c>
      <c r="BB99" s="36" t="e">
        <v>#N/A</v>
      </c>
      <c r="BC99" s="36"/>
      <c r="BD99" s="43" t="e">
        <v>#N/A</v>
      </c>
      <c r="BE99" s="36"/>
      <c r="BH99" s="133"/>
      <c r="BI99" s="130">
        <v>10.391176470588235</v>
      </c>
      <c r="BK99" s="130">
        <v>0</v>
      </c>
      <c r="BN99" s="133"/>
    </row>
    <row r="100" spans="1:16357" s="30" customFormat="1" hidden="1" x14ac:dyDescent="0.25">
      <c r="A100" s="30">
        <v>916</v>
      </c>
      <c r="B100" s="30" t="s">
        <v>564</v>
      </c>
      <c r="C100" s="30" t="s">
        <v>565</v>
      </c>
      <c r="D100" s="30" t="s">
        <v>566</v>
      </c>
      <c r="E100" s="84" t="s">
        <v>159</v>
      </c>
      <c r="F100" s="139">
        <v>12</v>
      </c>
      <c r="G100" s="139">
        <v>3.75</v>
      </c>
      <c r="H100" s="139"/>
      <c r="I100" s="139">
        <v>7.88</v>
      </c>
      <c r="J100" s="139">
        <v>10</v>
      </c>
      <c r="K100" s="139">
        <v>3</v>
      </c>
      <c r="L100" s="139"/>
      <c r="M100" s="145"/>
      <c r="N100" s="139">
        <v>9</v>
      </c>
      <c r="O100" s="139">
        <v>11</v>
      </c>
      <c r="P100" s="139">
        <v>5</v>
      </c>
      <c r="Q100" s="139"/>
      <c r="R100" s="145"/>
      <c r="S100" s="139">
        <v>8</v>
      </c>
      <c r="T100" s="83">
        <v>8.293333333333333</v>
      </c>
      <c r="U100" s="38">
        <v>0</v>
      </c>
      <c r="V100" s="38">
        <v>0</v>
      </c>
      <c r="W100" s="38">
        <v>0</v>
      </c>
      <c r="X100" s="38">
        <v>0</v>
      </c>
      <c r="Y100" s="139">
        <v>15.1</v>
      </c>
      <c r="Z100" s="139">
        <v>12.5</v>
      </c>
      <c r="AA100" s="139">
        <v>8.5</v>
      </c>
      <c r="AB100" s="139">
        <v>6</v>
      </c>
      <c r="AC100" s="139"/>
      <c r="AD100" s="139">
        <v>7.25</v>
      </c>
      <c r="AE100" s="139">
        <v>20</v>
      </c>
      <c r="AF100" s="139">
        <v>20</v>
      </c>
      <c r="AG100" s="73">
        <v>12.42</v>
      </c>
      <c r="AH100" s="38">
        <v>2</v>
      </c>
      <c r="AI100" s="38">
        <v>2</v>
      </c>
      <c r="AJ100" s="38">
        <v>0</v>
      </c>
      <c r="AK100" s="75">
        <v>1</v>
      </c>
      <c r="AL100" s="75">
        <v>9</v>
      </c>
      <c r="AM100" s="139">
        <v>18.5</v>
      </c>
      <c r="AN100" s="145"/>
      <c r="AO100" s="75">
        <v>1</v>
      </c>
      <c r="AP100" s="139">
        <v>0</v>
      </c>
      <c r="AQ100" s="139"/>
      <c r="AR100" s="75">
        <v>0</v>
      </c>
      <c r="AS100" s="139">
        <v>13.25</v>
      </c>
      <c r="AT100" s="139"/>
      <c r="AU100" s="75">
        <v>2</v>
      </c>
      <c r="AV100" s="74">
        <v>10.690588235294118</v>
      </c>
      <c r="AW100" s="70">
        <v>30</v>
      </c>
      <c r="BA100" s="137" t="s">
        <v>539</v>
      </c>
      <c r="BB100" s="36">
        <v>10.69</v>
      </c>
      <c r="BD100" s="43" t="s">
        <v>565</v>
      </c>
      <c r="BI100" s="130" t="e">
        <v>#N/A</v>
      </c>
      <c r="BK100" s="130" t="e">
        <v>#N/A</v>
      </c>
    </row>
    <row r="101" spans="1:16357" s="30" customFormat="1" hidden="1" x14ac:dyDescent="0.25">
      <c r="A101" s="84">
        <v>84</v>
      </c>
      <c r="B101" s="146">
        <v>36050166</v>
      </c>
      <c r="C101" s="147" t="s">
        <v>567</v>
      </c>
      <c r="D101" s="147" t="s">
        <v>365</v>
      </c>
      <c r="E101" s="148"/>
      <c r="F101" s="148"/>
      <c r="G101" s="148">
        <v>8.25</v>
      </c>
      <c r="H101" s="148"/>
      <c r="I101" s="83">
        <v>8.25</v>
      </c>
      <c r="J101" s="131"/>
      <c r="K101" s="149">
        <v>5.38</v>
      </c>
      <c r="L101" s="148"/>
      <c r="M101" s="131"/>
      <c r="N101" s="148">
        <v>5.38</v>
      </c>
      <c r="O101" s="150"/>
      <c r="P101" s="148"/>
      <c r="Q101" s="148"/>
      <c r="R101" s="131"/>
      <c r="S101" s="148">
        <v>8.1300000000000008</v>
      </c>
      <c r="T101" s="83">
        <v>7.253333333333333</v>
      </c>
      <c r="U101" s="38">
        <v>0</v>
      </c>
      <c r="V101" s="38">
        <v>0</v>
      </c>
      <c r="W101" s="38">
        <v>0</v>
      </c>
      <c r="X101" s="38">
        <v>0</v>
      </c>
      <c r="Y101" s="151">
        <v>10</v>
      </c>
      <c r="Z101" s="151">
        <v>13.16</v>
      </c>
      <c r="AA101" s="151">
        <v>14</v>
      </c>
      <c r="AB101" s="151"/>
      <c r="AC101" s="151"/>
      <c r="AD101" s="151">
        <v>10.63</v>
      </c>
      <c r="AE101" s="151">
        <v>11</v>
      </c>
      <c r="AF101" s="151"/>
      <c r="AG101" s="73">
        <v>11.084</v>
      </c>
      <c r="AH101" s="38">
        <v>2</v>
      </c>
      <c r="AI101" s="38">
        <v>2</v>
      </c>
      <c r="AJ101" s="38">
        <v>4</v>
      </c>
      <c r="AK101" s="75">
        <v>1</v>
      </c>
      <c r="AL101" s="75">
        <v>9</v>
      </c>
      <c r="AM101" s="151">
        <v>16</v>
      </c>
      <c r="AN101" s="151"/>
      <c r="AO101" s="75">
        <v>1</v>
      </c>
      <c r="AP101" s="151">
        <v>0</v>
      </c>
      <c r="AQ101" s="151"/>
      <c r="AR101" s="75">
        <v>0</v>
      </c>
      <c r="AS101" s="151">
        <v>17</v>
      </c>
      <c r="AT101" s="151"/>
      <c r="AU101" s="75">
        <v>2</v>
      </c>
      <c r="AV101" s="74">
        <v>10.041176470588235</v>
      </c>
      <c r="AW101" s="70">
        <v>30</v>
      </c>
      <c r="AX101" s="36">
        <v>10.039999999999999</v>
      </c>
      <c r="AY101" s="36">
        <v>30</v>
      </c>
      <c r="AZ101" s="61" t="s">
        <v>539</v>
      </c>
      <c r="BA101" s="137" t="s">
        <v>539</v>
      </c>
      <c r="BB101" s="36">
        <v>10.039999999999999</v>
      </c>
      <c r="BD101" s="43" t="s">
        <v>567</v>
      </c>
      <c r="BI101" s="130" t="e">
        <v>#N/A</v>
      </c>
      <c r="BK101" s="130" t="e">
        <v>#N/A</v>
      </c>
    </row>
    <row r="102" spans="1:16357" s="30" customFormat="1" hidden="1" x14ac:dyDescent="0.25">
      <c r="A102" s="30">
        <v>858</v>
      </c>
      <c r="B102" s="30" t="s">
        <v>568</v>
      </c>
      <c r="C102" s="30" t="s">
        <v>569</v>
      </c>
      <c r="D102" s="30" t="s">
        <v>570</v>
      </c>
      <c r="E102" s="133"/>
      <c r="I102" s="83">
        <v>0</v>
      </c>
      <c r="J102" s="139">
        <v>13.5</v>
      </c>
      <c r="N102" s="83">
        <v>6.75</v>
      </c>
      <c r="O102" s="131"/>
      <c r="P102" s="139">
        <v>15.75</v>
      </c>
      <c r="Q102" s="139">
        <v>5.5</v>
      </c>
      <c r="R102" s="139"/>
      <c r="S102" s="139">
        <v>10.63</v>
      </c>
      <c r="T102" s="83">
        <v>5.7933333333333339</v>
      </c>
      <c r="U102" s="38">
        <v>0</v>
      </c>
      <c r="V102" s="38">
        <v>0</v>
      </c>
      <c r="W102" s="38">
        <v>6</v>
      </c>
      <c r="X102" s="38">
        <v>6</v>
      </c>
      <c r="Y102" s="44">
        <v>11.5</v>
      </c>
      <c r="Z102" s="44">
        <v>11</v>
      </c>
      <c r="AA102" s="44">
        <v>7.25</v>
      </c>
      <c r="AB102" s="44">
        <v>0</v>
      </c>
      <c r="AC102" s="44"/>
      <c r="AD102" s="44">
        <v>3.63</v>
      </c>
      <c r="AE102" s="44">
        <v>20</v>
      </c>
      <c r="AF102" s="44">
        <v>20</v>
      </c>
      <c r="AG102" s="73">
        <v>9.952</v>
      </c>
      <c r="AH102" s="38">
        <v>2</v>
      </c>
      <c r="AI102" s="38">
        <v>2</v>
      </c>
      <c r="AJ102" s="38">
        <v>0</v>
      </c>
      <c r="AK102" s="75">
        <v>1</v>
      </c>
      <c r="AL102" s="75">
        <v>5</v>
      </c>
      <c r="AM102" s="44">
        <v>16</v>
      </c>
      <c r="AN102" s="44">
        <v>16</v>
      </c>
      <c r="AO102" s="75">
        <v>1</v>
      </c>
      <c r="AP102" s="44">
        <v>0</v>
      </c>
      <c r="AQ102" s="44"/>
      <c r="AR102" s="75">
        <v>0</v>
      </c>
      <c r="AS102" s="44">
        <v>10</v>
      </c>
      <c r="AT102" s="44">
        <v>10</v>
      </c>
      <c r="AU102" s="75">
        <v>2</v>
      </c>
      <c r="AV102" s="74">
        <v>8.1117647058823525</v>
      </c>
      <c r="AW102" s="70">
        <v>14</v>
      </c>
      <c r="BA102" s="137" t="s">
        <v>539</v>
      </c>
      <c r="BB102" s="36">
        <v>9.65</v>
      </c>
      <c r="BD102" s="43" t="s">
        <v>569</v>
      </c>
      <c r="BI102" s="130" t="e">
        <v>#N/A</v>
      </c>
      <c r="BK102" s="130" t="e">
        <v>#N/A</v>
      </c>
    </row>
    <row r="103" spans="1:16357" s="30" customFormat="1" hidden="1" x14ac:dyDescent="0.25">
      <c r="A103" s="84">
        <v>31</v>
      </c>
      <c r="B103" s="146" t="s">
        <v>571</v>
      </c>
      <c r="C103" s="147" t="s">
        <v>572</v>
      </c>
      <c r="D103" s="147" t="s">
        <v>343</v>
      </c>
      <c r="E103" s="148"/>
      <c r="F103" s="148"/>
      <c r="G103" s="131"/>
      <c r="H103" s="131"/>
      <c r="I103" s="148">
        <v>6.75</v>
      </c>
      <c r="J103" s="148"/>
      <c r="K103" s="131"/>
      <c r="L103" s="150"/>
      <c r="M103" s="148"/>
      <c r="N103" s="149">
        <v>8</v>
      </c>
      <c r="O103" s="131"/>
      <c r="P103" s="149"/>
      <c r="Q103" s="38"/>
      <c r="R103" s="38"/>
      <c r="S103" s="148">
        <v>10.88</v>
      </c>
      <c r="T103" s="83">
        <v>8.5433333333333348</v>
      </c>
      <c r="U103" s="38">
        <v>0</v>
      </c>
      <c r="V103" s="38">
        <v>0</v>
      </c>
      <c r="W103" s="38">
        <v>6</v>
      </c>
      <c r="X103" s="38">
        <v>6</v>
      </c>
      <c r="Y103" s="148">
        <v>15</v>
      </c>
      <c r="Z103" s="148">
        <v>11.9</v>
      </c>
      <c r="AA103" s="148">
        <v>0</v>
      </c>
      <c r="AB103" s="148"/>
      <c r="AC103" s="148"/>
      <c r="AD103" s="148">
        <v>8.5</v>
      </c>
      <c r="AE103" s="148">
        <v>16</v>
      </c>
      <c r="AF103" s="148"/>
      <c r="AG103" s="73">
        <v>11.98</v>
      </c>
      <c r="AH103" s="38">
        <v>2</v>
      </c>
      <c r="AI103" s="38">
        <v>2</v>
      </c>
      <c r="AJ103" s="38">
        <v>0</v>
      </c>
      <c r="AK103" s="75">
        <v>1</v>
      </c>
      <c r="AL103" s="75">
        <v>9</v>
      </c>
      <c r="AM103" s="148">
        <v>14</v>
      </c>
      <c r="AN103" s="148"/>
      <c r="AO103" s="75">
        <v>1</v>
      </c>
      <c r="AP103" s="148">
        <v>0</v>
      </c>
      <c r="AQ103" s="148"/>
      <c r="AR103" s="75">
        <v>0</v>
      </c>
      <c r="AS103" s="148">
        <v>10</v>
      </c>
      <c r="AT103" s="148"/>
      <c r="AU103" s="75">
        <v>2</v>
      </c>
      <c r="AV103" s="74">
        <v>10.046470588235294</v>
      </c>
      <c r="AW103" s="70">
        <v>30</v>
      </c>
      <c r="AX103" s="36">
        <v>10.050000000000001</v>
      </c>
      <c r="AY103" s="36">
        <v>30</v>
      </c>
      <c r="AZ103" s="61" t="s">
        <v>539</v>
      </c>
      <c r="BA103" s="137" t="s">
        <v>539</v>
      </c>
      <c r="BB103" s="36" t="e">
        <v>#N/A</v>
      </c>
      <c r="BD103" s="43" t="s">
        <v>572</v>
      </c>
      <c r="BI103" s="130" t="e">
        <v>#N/A</v>
      </c>
      <c r="BK103" s="130" t="e">
        <v>#N/A</v>
      </c>
    </row>
    <row r="104" spans="1:16357" s="42" customFormat="1" hidden="1" x14ac:dyDescent="0.25">
      <c r="A104" s="133"/>
      <c r="B104" s="137" t="s">
        <v>573</v>
      </c>
      <c r="C104" s="36" t="s">
        <v>395</v>
      </c>
      <c r="D104" s="152" t="s">
        <v>574</v>
      </c>
      <c r="E104" s="133"/>
      <c r="F104" s="131"/>
      <c r="G104" s="131"/>
      <c r="H104" s="131"/>
      <c r="I104" s="39">
        <v>10</v>
      </c>
      <c r="J104" s="131"/>
      <c r="K104" s="131"/>
      <c r="L104" s="131"/>
      <c r="M104" s="131"/>
      <c r="N104" s="83">
        <v>0</v>
      </c>
      <c r="O104" s="153">
        <v>11</v>
      </c>
      <c r="P104" s="77">
        <v>0.5</v>
      </c>
      <c r="Q104" s="77">
        <v>9</v>
      </c>
      <c r="R104" s="145"/>
      <c r="S104" s="154">
        <v>10</v>
      </c>
      <c r="T104" s="83">
        <v>6.666666666666667</v>
      </c>
      <c r="U104" s="38">
        <v>6</v>
      </c>
      <c r="V104" s="38">
        <v>0</v>
      </c>
      <c r="W104" s="38">
        <v>6</v>
      </c>
      <c r="X104" s="38">
        <v>12</v>
      </c>
      <c r="Y104" s="77">
        <v>11.56</v>
      </c>
      <c r="Z104" s="77">
        <v>11.5</v>
      </c>
      <c r="AA104" s="131"/>
      <c r="AB104" s="131"/>
      <c r="AC104" s="131"/>
      <c r="AD104" s="131"/>
      <c r="AE104" s="145">
        <v>16</v>
      </c>
      <c r="AF104" s="131"/>
      <c r="AG104" s="73">
        <v>7.8120000000000003</v>
      </c>
      <c r="AH104" s="38">
        <v>2</v>
      </c>
      <c r="AI104" s="38">
        <v>2</v>
      </c>
      <c r="AJ104" s="38">
        <v>0</v>
      </c>
      <c r="AK104" s="75">
        <v>1</v>
      </c>
      <c r="AL104" s="75">
        <v>5</v>
      </c>
      <c r="AM104" s="145">
        <v>14</v>
      </c>
      <c r="AN104" s="131"/>
      <c r="AO104" s="75">
        <v>1</v>
      </c>
      <c r="AP104" s="131"/>
      <c r="AQ104" s="131"/>
      <c r="AR104" s="75">
        <v>0</v>
      </c>
      <c r="AS104" s="145">
        <v>11</v>
      </c>
      <c r="AT104" s="131"/>
      <c r="AU104" s="75">
        <v>2</v>
      </c>
      <c r="AV104" s="74">
        <v>7.9447058823529417</v>
      </c>
      <c r="AW104" s="70">
        <v>20</v>
      </c>
      <c r="AX104" s="133"/>
      <c r="AY104" s="133"/>
      <c r="AZ104" s="133"/>
      <c r="BA104" s="137" t="s">
        <v>539</v>
      </c>
      <c r="BB104" s="36">
        <v>7.0402941176470586</v>
      </c>
      <c r="BD104" s="43" t="s">
        <v>395</v>
      </c>
      <c r="BH104" s="133"/>
      <c r="BI104" s="130" t="e">
        <v>#N/A</v>
      </c>
      <c r="BJ104" s="42" t="s">
        <v>542</v>
      </c>
      <c r="BK104" s="130" t="e">
        <v>#N/A</v>
      </c>
      <c r="BN104" s="133"/>
    </row>
    <row r="105" spans="1:16357" s="42" customFormat="1" hidden="1" x14ac:dyDescent="0.25">
      <c r="A105" s="155" t="e">
        <v>#REF!</v>
      </c>
      <c r="B105" s="156" t="s">
        <v>575</v>
      </c>
      <c r="C105" s="152" t="s">
        <v>576</v>
      </c>
      <c r="D105" s="152" t="s">
        <v>142</v>
      </c>
      <c r="E105" s="157"/>
      <c r="F105" s="158"/>
      <c r="G105" s="159"/>
      <c r="I105" s="48">
        <v>10.75</v>
      </c>
      <c r="J105" s="160">
        <v>15</v>
      </c>
      <c r="K105" s="160">
        <v>4.5</v>
      </c>
      <c r="L105" s="160"/>
      <c r="M105" s="161"/>
      <c r="N105" s="83">
        <v>9.75</v>
      </c>
      <c r="O105" s="162">
        <v>11.25</v>
      </c>
      <c r="P105" s="160">
        <v>1.5</v>
      </c>
      <c r="S105" s="161">
        <v>6.375</v>
      </c>
      <c r="T105" s="83">
        <v>8.9583333333333339</v>
      </c>
      <c r="U105" s="38">
        <v>6</v>
      </c>
      <c r="V105" s="38">
        <v>0</v>
      </c>
      <c r="W105" s="38">
        <v>0</v>
      </c>
      <c r="X105" s="38">
        <v>6</v>
      </c>
      <c r="Y105" s="48">
        <v>8.1999999999999993</v>
      </c>
      <c r="Z105" s="48">
        <v>14</v>
      </c>
      <c r="AA105" s="48"/>
      <c r="AB105" s="48"/>
      <c r="AC105" s="48"/>
      <c r="AD105" s="48">
        <v>11.125</v>
      </c>
      <c r="AE105" s="48">
        <v>12</v>
      </c>
      <c r="AF105" s="48"/>
      <c r="AG105" s="73">
        <v>11.290000000000001</v>
      </c>
      <c r="AH105" s="38">
        <v>0</v>
      </c>
      <c r="AI105" s="38">
        <v>2</v>
      </c>
      <c r="AJ105" s="38">
        <v>4</v>
      </c>
      <c r="AK105" s="75">
        <v>1</v>
      </c>
      <c r="AL105" s="75">
        <v>9</v>
      </c>
      <c r="AM105" s="160">
        <v>10</v>
      </c>
      <c r="AN105" s="160"/>
      <c r="AO105" s="75">
        <v>1</v>
      </c>
      <c r="AP105" s="48">
        <v>14</v>
      </c>
      <c r="AQ105" s="48"/>
      <c r="AR105" s="75">
        <v>2</v>
      </c>
      <c r="AS105" s="163">
        <v>0</v>
      </c>
      <c r="AT105" s="163"/>
      <c r="AU105" s="75">
        <v>0</v>
      </c>
      <c r="AV105" s="74">
        <v>10.298529411764704</v>
      </c>
      <c r="AW105" s="70">
        <v>30</v>
      </c>
      <c r="AX105" s="164">
        <v>10.298529411764704</v>
      </c>
      <c r="AY105" s="165" t="s">
        <v>577</v>
      </c>
      <c r="AZ105" s="166" t="s">
        <v>539</v>
      </c>
      <c r="BA105" s="137" t="s">
        <v>539</v>
      </c>
      <c r="BB105" s="36" t="e">
        <v>#N/A</v>
      </c>
      <c r="BD105" s="43" t="s">
        <v>576</v>
      </c>
      <c r="BI105" s="130" t="e">
        <v>#N/A</v>
      </c>
      <c r="BK105" s="130" t="e">
        <v>#N/A</v>
      </c>
    </row>
    <row r="106" spans="1:16357" s="42" customFormat="1" hidden="1" x14ac:dyDescent="0.25">
      <c r="A106" s="84"/>
      <c r="B106" s="43"/>
      <c r="C106" s="36" t="s">
        <v>110</v>
      </c>
      <c r="D106" s="36" t="s">
        <v>86</v>
      </c>
      <c r="E106" s="84" t="s">
        <v>159</v>
      </c>
      <c r="F106" s="67"/>
      <c r="G106" s="83"/>
      <c r="H106" s="39"/>
      <c r="I106" s="83">
        <v>0</v>
      </c>
      <c r="J106" s="83"/>
      <c r="K106" s="83"/>
      <c r="L106" s="35"/>
      <c r="M106" s="83"/>
      <c r="N106" s="76">
        <v>0</v>
      </c>
      <c r="O106" s="83"/>
      <c r="P106" s="83"/>
      <c r="Q106" s="83"/>
      <c r="R106" s="83"/>
      <c r="S106" s="83">
        <v>0</v>
      </c>
      <c r="T106" s="83">
        <v>0</v>
      </c>
      <c r="U106" s="38">
        <v>0</v>
      </c>
      <c r="V106" s="38">
        <v>0</v>
      </c>
      <c r="W106" s="38">
        <v>0</v>
      </c>
      <c r="X106" s="38">
        <v>0</v>
      </c>
      <c r="Y106" s="83"/>
      <c r="Z106" s="83"/>
      <c r="AA106" s="83"/>
      <c r="AB106" s="83"/>
      <c r="AC106" s="83"/>
      <c r="AD106" s="83">
        <v>0</v>
      </c>
      <c r="AE106" s="83"/>
      <c r="AF106" s="83" t="e">
        <v>#N/A</v>
      </c>
      <c r="AG106" s="83">
        <v>0</v>
      </c>
      <c r="AH106" s="38">
        <v>0</v>
      </c>
      <c r="AI106" s="38">
        <v>0</v>
      </c>
      <c r="AJ106" s="38">
        <v>0</v>
      </c>
      <c r="AK106" s="75">
        <v>0</v>
      </c>
      <c r="AL106" s="75">
        <v>0</v>
      </c>
      <c r="AM106" s="83"/>
      <c r="AN106" s="83"/>
      <c r="AO106" s="75">
        <v>0</v>
      </c>
      <c r="AP106" s="83"/>
      <c r="AQ106" s="83"/>
      <c r="AR106" s="75">
        <v>0</v>
      </c>
      <c r="AS106" s="83"/>
      <c r="AT106" s="83"/>
      <c r="AU106" s="75">
        <v>0</v>
      </c>
      <c r="AV106" s="83">
        <v>0</v>
      </c>
      <c r="AW106" s="84">
        <v>0</v>
      </c>
      <c r="AX106" s="149" t="e">
        <v>#N/A</v>
      </c>
      <c r="AY106" s="36"/>
      <c r="AZ106" s="36"/>
      <c r="BA106" s="137" t="s">
        <v>539</v>
      </c>
      <c r="BB106" s="36" t="e">
        <v>#N/A</v>
      </c>
      <c r="BD106" s="43" t="e">
        <v>#N/A</v>
      </c>
      <c r="BK106" s="130">
        <v>0</v>
      </c>
    </row>
    <row r="107" spans="1:16357" s="42" customFormat="1" hidden="1" x14ac:dyDescent="0.25">
      <c r="A107" s="84"/>
      <c r="B107" s="43"/>
      <c r="C107" s="36" t="s">
        <v>288</v>
      </c>
      <c r="D107" s="36" t="s">
        <v>116</v>
      </c>
      <c r="E107" s="84" t="s">
        <v>159</v>
      </c>
      <c r="F107" s="67"/>
      <c r="G107" s="83">
        <v>0</v>
      </c>
      <c r="H107" s="39"/>
      <c r="I107" s="83">
        <v>0</v>
      </c>
      <c r="J107" s="83"/>
      <c r="K107" s="83"/>
      <c r="L107" s="35"/>
      <c r="M107" s="83"/>
      <c r="N107" s="76">
        <v>0</v>
      </c>
      <c r="O107" s="83"/>
      <c r="P107" s="83"/>
      <c r="Q107" s="83"/>
      <c r="R107" s="83"/>
      <c r="S107" s="83">
        <v>0</v>
      </c>
      <c r="T107" s="83">
        <v>0</v>
      </c>
      <c r="U107" s="38">
        <v>0</v>
      </c>
      <c r="V107" s="38">
        <v>0</v>
      </c>
      <c r="W107" s="38">
        <v>0</v>
      </c>
      <c r="X107" s="38">
        <v>0</v>
      </c>
      <c r="Y107" s="83"/>
      <c r="Z107" s="83"/>
      <c r="AA107" s="83"/>
      <c r="AB107" s="83"/>
      <c r="AC107" s="83"/>
      <c r="AD107" s="83">
        <v>0</v>
      </c>
      <c r="AE107" s="83"/>
      <c r="AF107" s="83" t="e">
        <v>#N/A</v>
      </c>
      <c r="AG107" s="83">
        <v>0</v>
      </c>
      <c r="AH107" s="38">
        <v>0</v>
      </c>
      <c r="AI107" s="38">
        <v>0</v>
      </c>
      <c r="AJ107" s="38">
        <v>0</v>
      </c>
      <c r="AK107" s="75">
        <v>0</v>
      </c>
      <c r="AL107" s="75">
        <v>0</v>
      </c>
      <c r="AM107" s="83"/>
      <c r="AN107" s="83"/>
      <c r="AO107" s="75">
        <v>0</v>
      </c>
      <c r="AP107" s="83"/>
      <c r="AQ107" s="83"/>
      <c r="AR107" s="75">
        <v>0</v>
      </c>
      <c r="AS107" s="83"/>
      <c r="AT107" s="83"/>
      <c r="AU107" s="75">
        <v>0</v>
      </c>
      <c r="AV107" s="83">
        <v>0</v>
      </c>
      <c r="AW107" s="84">
        <v>0</v>
      </c>
      <c r="AX107" s="149" t="e">
        <v>#N/A</v>
      </c>
      <c r="AY107" s="36"/>
      <c r="AZ107" s="36"/>
      <c r="BA107" s="137" t="s">
        <v>539</v>
      </c>
      <c r="BB107" s="36" t="e">
        <v>#N/A</v>
      </c>
      <c r="BD107" s="43" t="e">
        <v>#N/A</v>
      </c>
      <c r="BK107" s="130">
        <v>0</v>
      </c>
    </row>
    <row r="108" spans="1:16357" s="42" customFormat="1" hidden="1" x14ac:dyDescent="0.25">
      <c r="A108" s="84">
        <v>1221</v>
      </c>
      <c r="B108" s="137" t="s">
        <v>578</v>
      </c>
      <c r="C108" s="36" t="s">
        <v>579</v>
      </c>
      <c r="D108" s="36" t="s">
        <v>424</v>
      </c>
      <c r="E108" s="84" t="s">
        <v>159</v>
      </c>
      <c r="F108" s="167">
        <v>12</v>
      </c>
      <c r="G108" s="149">
        <v>5.5</v>
      </c>
      <c r="H108" s="149"/>
      <c r="I108" s="149">
        <v>8.75</v>
      </c>
      <c r="J108" s="149">
        <v>12.75</v>
      </c>
      <c r="K108" s="149">
        <v>4.5</v>
      </c>
      <c r="L108" s="149"/>
      <c r="N108" s="149">
        <v>9.3800000000000008</v>
      </c>
      <c r="O108" s="167">
        <v>8</v>
      </c>
      <c r="P108" s="149">
        <v>0.75</v>
      </c>
      <c r="Q108" s="149"/>
      <c r="S108" s="149">
        <v>4.38</v>
      </c>
      <c r="T108" s="83">
        <v>7.5033333333333339</v>
      </c>
      <c r="U108" s="38">
        <v>0</v>
      </c>
      <c r="V108" s="38">
        <v>0</v>
      </c>
      <c r="W108" s="38">
        <v>0</v>
      </c>
      <c r="X108" s="38">
        <v>0</v>
      </c>
      <c r="Y108" s="149">
        <v>13.08</v>
      </c>
      <c r="Z108" s="149">
        <v>12</v>
      </c>
      <c r="AA108" s="149">
        <v>13.5</v>
      </c>
      <c r="AB108" s="149">
        <v>9.75</v>
      </c>
      <c r="AC108" s="149"/>
      <c r="AD108" s="149">
        <v>11.63</v>
      </c>
      <c r="AE108" s="149">
        <v>12</v>
      </c>
      <c r="AF108" s="149"/>
      <c r="AG108" s="73">
        <v>12.068000000000001</v>
      </c>
      <c r="AH108" s="38">
        <v>2</v>
      </c>
      <c r="AI108" s="38">
        <v>2</v>
      </c>
      <c r="AJ108" s="38">
        <v>4</v>
      </c>
      <c r="AK108" s="75">
        <v>1</v>
      </c>
      <c r="AL108" s="75">
        <v>9</v>
      </c>
      <c r="AM108" s="149">
        <v>13</v>
      </c>
      <c r="AN108" s="149"/>
      <c r="AO108" s="75">
        <v>1</v>
      </c>
      <c r="AP108" s="149"/>
      <c r="AQ108" s="149"/>
      <c r="AR108" s="75">
        <v>0</v>
      </c>
      <c r="AS108" s="149">
        <v>18</v>
      </c>
      <c r="AT108" s="149"/>
      <c r="AU108" s="75">
        <v>2</v>
      </c>
      <c r="AV108" s="73">
        <v>10.404117647058824</v>
      </c>
      <c r="AW108" s="70">
        <v>30</v>
      </c>
      <c r="AX108" s="130" t="e">
        <v>#N/A</v>
      </c>
      <c r="BA108" s="137" t="s">
        <v>539</v>
      </c>
      <c r="BB108" s="36" t="e">
        <v>#N/A</v>
      </c>
      <c r="BD108" s="43" t="s">
        <v>579</v>
      </c>
      <c r="BK108" s="130">
        <v>10.404117647058824</v>
      </c>
    </row>
    <row r="109" spans="1:16357" s="42" customFormat="1" hidden="1" x14ac:dyDescent="0.25">
      <c r="A109" s="155">
        <v>1222</v>
      </c>
      <c r="B109" s="156" t="s">
        <v>580</v>
      </c>
      <c r="C109" s="152" t="s">
        <v>350</v>
      </c>
      <c r="D109" s="152" t="s">
        <v>581</v>
      </c>
      <c r="E109" s="168" t="s">
        <v>515</v>
      </c>
      <c r="F109" s="169">
        <v>14.25</v>
      </c>
      <c r="G109" s="158">
        <v>2</v>
      </c>
      <c r="H109" s="159">
        <v>3.75</v>
      </c>
      <c r="I109" s="154">
        <v>10</v>
      </c>
      <c r="J109" s="160">
        <v>11</v>
      </c>
      <c r="K109" s="160">
        <v>0.75</v>
      </c>
      <c r="L109" s="160">
        <v>0.5</v>
      </c>
      <c r="M109" s="131"/>
      <c r="N109" s="154">
        <v>5.875</v>
      </c>
      <c r="O109" s="162">
        <v>10</v>
      </c>
      <c r="P109" s="160">
        <v>4.25</v>
      </c>
      <c r="Q109" s="160">
        <v>1.5</v>
      </c>
      <c r="R109" s="131"/>
      <c r="S109" s="154">
        <v>7.125</v>
      </c>
      <c r="T109" s="83">
        <v>7.666666666666667</v>
      </c>
      <c r="U109" s="38">
        <v>6</v>
      </c>
      <c r="V109" s="38">
        <v>0</v>
      </c>
      <c r="W109" s="38">
        <v>0</v>
      </c>
      <c r="X109" s="38">
        <v>6</v>
      </c>
      <c r="Y109" s="170">
        <v>10.5</v>
      </c>
      <c r="Z109" s="39">
        <v>10.83</v>
      </c>
      <c r="AA109" s="154">
        <v>13</v>
      </c>
      <c r="AB109" s="154">
        <v>1.5</v>
      </c>
      <c r="AC109" s="154">
        <v>5.5</v>
      </c>
      <c r="AD109" s="154">
        <v>10</v>
      </c>
      <c r="AE109" s="154">
        <v>12</v>
      </c>
      <c r="AF109" s="160"/>
      <c r="AG109" s="161">
        <v>10.666</v>
      </c>
      <c r="AH109" s="38">
        <v>2</v>
      </c>
      <c r="AI109" s="38">
        <v>2</v>
      </c>
      <c r="AJ109" s="38">
        <v>4</v>
      </c>
      <c r="AK109" s="75">
        <v>1</v>
      </c>
      <c r="AL109" s="75">
        <v>9</v>
      </c>
      <c r="AM109" s="154">
        <v>11</v>
      </c>
      <c r="AN109" s="160"/>
      <c r="AO109" s="75">
        <v>1</v>
      </c>
      <c r="AP109" s="161">
        <v>0</v>
      </c>
      <c r="AQ109" s="161"/>
      <c r="AR109" s="75">
        <v>0</v>
      </c>
      <c r="AS109" s="170">
        <v>19</v>
      </c>
      <c r="AT109" s="171"/>
      <c r="AU109" s="75">
        <v>2</v>
      </c>
      <c r="AV109" s="73">
        <v>10.078235294117647</v>
      </c>
      <c r="AW109" s="70">
        <v>30</v>
      </c>
      <c r="AX109" s="130" t="e">
        <v>#N/A</v>
      </c>
      <c r="AY109" s="30"/>
      <c r="AZ109" s="30"/>
      <c r="BA109" s="137" t="s">
        <v>541</v>
      </c>
      <c r="BB109" s="36" t="e">
        <v>#N/A</v>
      </c>
      <c r="BC109" s="30"/>
      <c r="BD109" s="43" t="s">
        <v>1078</v>
      </c>
      <c r="BE109" s="30"/>
      <c r="BF109" s="30"/>
      <c r="BG109" s="30"/>
      <c r="BH109" s="30"/>
      <c r="BI109" s="30"/>
      <c r="BJ109" s="30"/>
      <c r="BK109" s="130">
        <v>10.078235294117647</v>
      </c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  <c r="TT109" s="30"/>
      <c r="TU109" s="30"/>
      <c r="TV109" s="30"/>
      <c r="TW109" s="30"/>
      <c r="TX109" s="30"/>
      <c r="TY109" s="30"/>
      <c r="TZ109" s="30"/>
      <c r="UA109" s="30"/>
      <c r="UB109" s="30"/>
      <c r="UC109" s="30"/>
      <c r="UD109" s="30"/>
      <c r="UE109" s="30"/>
      <c r="UF109" s="30"/>
      <c r="UG109" s="30"/>
      <c r="UH109" s="30"/>
      <c r="UI109" s="30"/>
      <c r="UJ109" s="30"/>
      <c r="UK109" s="30"/>
      <c r="UL109" s="30"/>
      <c r="UM109" s="30"/>
      <c r="UN109" s="30"/>
      <c r="UO109" s="30"/>
      <c r="UP109" s="30"/>
      <c r="UQ109" s="30"/>
      <c r="UR109" s="30"/>
      <c r="US109" s="30"/>
      <c r="UT109" s="30"/>
      <c r="UU109" s="30"/>
      <c r="UV109" s="30"/>
      <c r="UW109" s="30"/>
      <c r="UX109" s="30"/>
      <c r="UY109" s="30"/>
      <c r="UZ109" s="30"/>
      <c r="VA109" s="30"/>
      <c r="VB109" s="30"/>
      <c r="VC109" s="30"/>
      <c r="VD109" s="30"/>
      <c r="VE109" s="30"/>
      <c r="VF109" s="30"/>
      <c r="VG109" s="30"/>
      <c r="VH109" s="30"/>
      <c r="VI109" s="30"/>
      <c r="VJ109" s="30"/>
      <c r="VK109" s="30"/>
      <c r="VL109" s="30"/>
      <c r="VM109" s="30"/>
      <c r="VN109" s="30"/>
      <c r="VO109" s="30"/>
      <c r="VP109" s="30"/>
      <c r="VQ109" s="30"/>
      <c r="VR109" s="30"/>
      <c r="VS109" s="30"/>
      <c r="VT109" s="30"/>
      <c r="VU109" s="30"/>
      <c r="VV109" s="30"/>
      <c r="VW109" s="30"/>
      <c r="VX109" s="30"/>
      <c r="VY109" s="30"/>
      <c r="VZ109" s="30"/>
      <c r="WA109" s="30"/>
      <c r="WB109" s="30"/>
      <c r="WC109" s="30"/>
      <c r="WD109" s="30"/>
      <c r="WE109" s="30"/>
      <c r="WF109" s="30"/>
      <c r="WG109" s="30"/>
      <c r="WH109" s="30"/>
      <c r="WI109" s="30"/>
      <c r="WJ109" s="30"/>
      <c r="WK109" s="30"/>
      <c r="WL109" s="30"/>
      <c r="WM109" s="30"/>
      <c r="WN109" s="30"/>
      <c r="WO109" s="30"/>
      <c r="WP109" s="30"/>
      <c r="WQ109" s="30"/>
      <c r="WR109" s="30"/>
      <c r="WS109" s="30"/>
      <c r="WT109" s="30"/>
      <c r="WU109" s="30"/>
      <c r="WV109" s="30"/>
      <c r="WW109" s="30"/>
      <c r="WX109" s="30"/>
      <c r="WY109" s="30"/>
      <c r="WZ109" s="30"/>
      <c r="XA109" s="30"/>
      <c r="XB109" s="30"/>
      <c r="XC109" s="30"/>
      <c r="XD109" s="30"/>
      <c r="XE109" s="30"/>
      <c r="XF109" s="30"/>
      <c r="XG109" s="30"/>
      <c r="XH109" s="30"/>
      <c r="XI109" s="30"/>
      <c r="XJ109" s="30"/>
      <c r="XK109" s="30"/>
      <c r="XL109" s="30"/>
      <c r="XM109" s="30"/>
      <c r="XN109" s="30"/>
      <c r="XO109" s="30"/>
      <c r="XP109" s="30"/>
      <c r="XQ109" s="30"/>
      <c r="XR109" s="30"/>
      <c r="XS109" s="30"/>
      <c r="XT109" s="30"/>
      <c r="XU109" s="30"/>
      <c r="XV109" s="30"/>
      <c r="XW109" s="30"/>
      <c r="XX109" s="30"/>
      <c r="XY109" s="30"/>
      <c r="XZ109" s="30"/>
      <c r="YA109" s="30"/>
      <c r="YB109" s="30"/>
      <c r="YC109" s="30"/>
      <c r="YD109" s="30"/>
      <c r="YE109" s="30"/>
      <c r="YF109" s="30"/>
      <c r="YG109" s="30"/>
      <c r="YH109" s="30"/>
      <c r="YI109" s="30"/>
      <c r="YJ109" s="30"/>
      <c r="YK109" s="30"/>
      <c r="YL109" s="30"/>
      <c r="YM109" s="30"/>
      <c r="YN109" s="30"/>
      <c r="YO109" s="30"/>
      <c r="YP109" s="30"/>
      <c r="YQ109" s="30"/>
      <c r="YR109" s="30"/>
      <c r="YS109" s="30"/>
      <c r="YT109" s="30"/>
      <c r="YU109" s="30"/>
      <c r="YV109" s="30"/>
      <c r="YW109" s="30"/>
      <c r="YX109" s="30"/>
      <c r="YY109" s="30"/>
      <c r="YZ109" s="30"/>
      <c r="ZA109" s="30"/>
      <c r="ZB109" s="30"/>
      <c r="ZC109" s="30"/>
      <c r="ZD109" s="30"/>
      <c r="ZE109" s="30"/>
      <c r="ZF109" s="30"/>
      <c r="ZG109" s="30"/>
      <c r="ZH109" s="30"/>
      <c r="ZI109" s="30"/>
      <c r="ZJ109" s="30"/>
      <c r="ZK109" s="30"/>
      <c r="ZL109" s="30"/>
      <c r="ZM109" s="30"/>
      <c r="ZN109" s="30"/>
      <c r="ZO109" s="30"/>
      <c r="ZP109" s="30"/>
      <c r="ZQ109" s="30"/>
      <c r="ZR109" s="30"/>
      <c r="ZS109" s="30"/>
      <c r="ZT109" s="30"/>
      <c r="ZU109" s="30"/>
      <c r="ZV109" s="30"/>
      <c r="ZW109" s="30"/>
      <c r="ZX109" s="30"/>
      <c r="ZY109" s="30"/>
      <c r="ZZ109" s="30"/>
      <c r="AAA109" s="30"/>
      <c r="AAB109" s="30"/>
      <c r="AAC109" s="30"/>
      <c r="AAD109" s="30"/>
      <c r="AAE109" s="30"/>
      <c r="AAF109" s="30"/>
      <c r="AAG109" s="30"/>
      <c r="AAH109" s="30"/>
      <c r="AAI109" s="30"/>
      <c r="AAJ109" s="30"/>
      <c r="AAK109" s="30"/>
      <c r="AAL109" s="30"/>
      <c r="AAM109" s="30"/>
      <c r="AAN109" s="30"/>
      <c r="AAO109" s="30"/>
      <c r="AAP109" s="30"/>
      <c r="AAQ109" s="30"/>
      <c r="AAR109" s="30"/>
      <c r="AAS109" s="30"/>
      <c r="AAT109" s="30"/>
      <c r="AAU109" s="30"/>
      <c r="AAV109" s="30"/>
      <c r="AAW109" s="30"/>
      <c r="AAX109" s="30"/>
      <c r="AAY109" s="30"/>
      <c r="AAZ109" s="30"/>
      <c r="ABA109" s="30"/>
      <c r="ABB109" s="30"/>
      <c r="ABC109" s="30"/>
      <c r="ABD109" s="30"/>
      <c r="ABE109" s="30"/>
      <c r="ABF109" s="30"/>
      <c r="ABG109" s="30"/>
      <c r="ABH109" s="30"/>
      <c r="ABI109" s="30"/>
      <c r="ABJ109" s="30"/>
      <c r="ABK109" s="30"/>
      <c r="ABL109" s="30"/>
      <c r="ABM109" s="30"/>
      <c r="ABN109" s="30"/>
      <c r="ABO109" s="30"/>
      <c r="ABP109" s="30"/>
      <c r="ABQ109" s="30"/>
      <c r="ABR109" s="30"/>
      <c r="ABS109" s="30"/>
      <c r="ABT109" s="30"/>
      <c r="ABU109" s="30"/>
      <c r="ABV109" s="30"/>
      <c r="ABW109" s="30"/>
      <c r="ABX109" s="30"/>
      <c r="ABY109" s="30"/>
      <c r="ABZ109" s="30"/>
      <c r="ACA109" s="30"/>
      <c r="ACB109" s="30"/>
      <c r="ACC109" s="30"/>
      <c r="ACD109" s="30"/>
      <c r="ACE109" s="30"/>
      <c r="ACF109" s="30"/>
      <c r="ACG109" s="30"/>
      <c r="ACH109" s="30"/>
      <c r="ACI109" s="30"/>
      <c r="ACJ109" s="30"/>
      <c r="ACK109" s="30"/>
      <c r="ACL109" s="30"/>
      <c r="ACM109" s="30"/>
      <c r="ACN109" s="30"/>
      <c r="ACO109" s="30"/>
      <c r="ACP109" s="30"/>
      <c r="ACQ109" s="30"/>
      <c r="ACR109" s="30"/>
      <c r="ACS109" s="30"/>
      <c r="ACT109" s="30"/>
      <c r="ACU109" s="30"/>
      <c r="ACV109" s="30"/>
      <c r="ACW109" s="30"/>
      <c r="ACX109" s="30"/>
      <c r="ACY109" s="30"/>
      <c r="ACZ109" s="30"/>
      <c r="ADA109" s="30"/>
      <c r="ADB109" s="30"/>
      <c r="ADC109" s="30"/>
      <c r="ADD109" s="30"/>
      <c r="ADE109" s="30"/>
      <c r="ADF109" s="30"/>
      <c r="ADG109" s="30"/>
      <c r="ADH109" s="30"/>
      <c r="ADI109" s="30"/>
      <c r="ADJ109" s="30"/>
      <c r="ADK109" s="30"/>
      <c r="ADL109" s="30"/>
      <c r="ADM109" s="30"/>
      <c r="ADN109" s="30"/>
      <c r="ADO109" s="30"/>
      <c r="ADP109" s="30"/>
      <c r="ADQ109" s="30"/>
      <c r="ADR109" s="30"/>
      <c r="ADS109" s="30"/>
      <c r="ADT109" s="30"/>
      <c r="ADU109" s="30"/>
      <c r="ADV109" s="30"/>
      <c r="ADW109" s="30"/>
      <c r="ADX109" s="30"/>
      <c r="ADY109" s="30"/>
      <c r="ADZ109" s="30"/>
      <c r="AEA109" s="30"/>
      <c r="AEB109" s="30"/>
      <c r="AEC109" s="30"/>
      <c r="AED109" s="30"/>
      <c r="AEE109" s="30"/>
      <c r="AEF109" s="30"/>
      <c r="AEG109" s="30"/>
      <c r="AEH109" s="30"/>
      <c r="AEI109" s="30"/>
      <c r="AEJ109" s="30"/>
      <c r="AEK109" s="30"/>
      <c r="AEL109" s="30"/>
      <c r="AEM109" s="30"/>
      <c r="AEN109" s="30"/>
      <c r="AEO109" s="30"/>
      <c r="AEP109" s="30"/>
      <c r="AEQ109" s="30"/>
      <c r="AER109" s="30"/>
      <c r="AES109" s="30"/>
      <c r="AET109" s="30"/>
      <c r="AEU109" s="30"/>
      <c r="AEV109" s="30"/>
      <c r="AEW109" s="30"/>
      <c r="AEX109" s="30"/>
      <c r="AEY109" s="30"/>
      <c r="AEZ109" s="30"/>
      <c r="AFA109" s="30"/>
      <c r="AFB109" s="30"/>
      <c r="AFC109" s="30"/>
      <c r="AFD109" s="30"/>
      <c r="AFE109" s="30"/>
      <c r="AFF109" s="30"/>
      <c r="AFG109" s="30"/>
      <c r="AFH109" s="30"/>
      <c r="AFI109" s="30"/>
      <c r="AFJ109" s="30"/>
      <c r="AFK109" s="30"/>
      <c r="AFL109" s="30"/>
      <c r="AFM109" s="30"/>
      <c r="AFN109" s="30"/>
      <c r="AFO109" s="30"/>
      <c r="AFP109" s="30"/>
      <c r="AFQ109" s="30"/>
      <c r="AFR109" s="30"/>
      <c r="AFS109" s="30"/>
      <c r="AFT109" s="30"/>
      <c r="AFU109" s="30"/>
      <c r="AFV109" s="30"/>
      <c r="AFW109" s="30"/>
      <c r="AFX109" s="30"/>
      <c r="AFY109" s="30"/>
      <c r="AFZ109" s="30"/>
      <c r="AGA109" s="30"/>
      <c r="AGB109" s="30"/>
      <c r="AGC109" s="30"/>
      <c r="AGD109" s="30"/>
      <c r="AGE109" s="30"/>
      <c r="AGF109" s="30"/>
      <c r="AGG109" s="30"/>
      <c r="AGH109" s="30"/>
      <c r="AGI109" s="30"/>
      <c r="AGJ109" s="30"/>
      <c r="AGK109" s="30"/>
      <c r="AGL109" s="30"/>
      <c r="AGM109" s="30"/>
      <c r="AGN109" s="30"/>
      <c r="AGO109" s="30"/>
      <c r="AGP109" s="30"/>
      <c r="AGQ109" s="30"/>
      <c r="AGR109" s="30"/>
      <c r="AGS109" s="30"/>
      <c r="AGT109" s="30"/>
      <c r="AGU109" s="30"/>
      <c r="AGV109" s="30"/>
      <c r="AGW109" s="30"/>
      <c r="AGX109" s="30"/>
      <c r="AGY109" s="30"/>
      <c r="AGZ109" s="30"/>
      <c r="AHA109" s="30"/>
      <c r="AHB109" s="30"/>
      <c r="AHC109" s="30"/>
      <c r="AHD109" s="30"/>
      <c r="AHE109" s="30"/>
      <c r="AHF109" s="30"/>
      <c r="AHG109" s="30"/>
      <c r="AHH109" s="30"/>
      <c r="AHI109" s="30"/>
      <c r="AHJ109" s="30"/>
      <c r="AHK109" s="30"/>
      <c r="AHL109" s="30"/>
      <c r="AHM109" s="30"/>
      <c r="AHN109" s="30"/>
      <c r="AHO109" s="30"/>
      <c r="AHP109" s="30"/>
      <c r="AHQ109" s="30"/>
      <c r="AHR109" s="30"/>
      <c r="AHS109" s="30"/>
      <c r="AHT109" s="30"/>
      <c r="AHU109" s="30"/>
      <c r="AHV109" s="30"/>
      <c r="AHW109" s="30"/>
      <c r="AHX109" s="30"/>
      <c r="AHY109" s="30"/>
      <c r="AHZ109" s="30"/>
      <c r="AIA109" s="30"/>
      <c r="AIB109" s="30"/>
      <c r="AIC109" s="30"/>
      <c r="AID109" s="30"/>
      <c r="AIE109" s="30"/>
      <c r="AIF109" s="30"/>
      <c r="AIG109" s="30"/>
      <c r="AIH109" s="30"/>
      <c r="AII109" s="30"/>
      <c r="AIJ109" s="30"/>
      <c r="AIK109" s="30"/>
      <c r="AIL109" s="30"/>
      <c r="AIM109" s="30"/>
      <c r="AIN109" s="30"/>
      <c r="AIO109" s="30"/>
      <c r="AIP109" s="30"/>
      <c r="AIQ109" s="30"/>
      <c r="AIR109" s="30"/>
      <c r="AIS109" s="30"/>
      <c r="AIT109" s="30"/>
      <c r="AIU109" s="30"/>
      <c r="AIV109" s="30"/>
      <c r="AIW109" s="30"/>
      <c r="AIX109" s="30"/>
      <c r="AIY109" s="30"/>
      <c r="AIZ109" s="30"/>
      <c r="AJA109" s="30"/>
      <c r="AJB109" s="30"/>
      <c r="AJC109" s="30"/>
      <c r="AJD109" s="30"/>
      <c r="AJE109" s="30"/>
      <c r="AJF109" s="30"/>
      <c r="AJG109" s="30"/>
      <c r="AJH109" s="30"/>
      <c r="AJI109" s="30"/>
      <c r="AJJ109" s="30"/>
      <c r="AJK109" s="30"/>
      <c r="AJL109" s="30"/>
      <c r="AJM109" s="30"/>
      <c r="AJN109" s="30"/>
      <c r="AJO109" s="30"/>
      <c r="AJP109" s="30"/>
      <c r="AJQ109" s="30"/>
      <c r="AJR109" s="30"/>
      <c r="AJS109" s="30"/>
      <c r="AJT109" s="30"/>
      <c r="AJU109" s="30"/>
      <c r="AJV109" s="30"/>
      <c r="AJW109" s="30"/>
      <c r="AJX109" s="30"/>
      <c r="AJY109" s="30"/>
      <c r="AJZ109" s="30"/>
      <c r="AKA109" s="30"/>
      <c r="AKB109" s="30"/>
      <c r="AKC109" s="30"/>
      <c r="AKD109" s="30"/>
      <c r="AKE109" s="30"/>
      <c r="AKF109" s="30"/>
      <c r="AKG109" s="30"/>
      <c r="AKH109" s="30"/>
      <c r="AKI109" s="30"/>
      <c r="AKJ109" s="30"/>
      <c r="AKK109" s="30"/>
      <c r="AKL109" s="30"/>
      <c r="AKM109" s="30"/>
      <c r="AKN109" s="30"/>
      <c r="AKO109" s="30"/>
      <c r="AKP109" s="30"/>
      <c r="AKQ109" s="30"/>
      <c r="AKR109" s="30"/>
      <c r="AKS109" s="30"/>
      <c r="AKT109" s="30"/>
      <c r="AKU109" s="30"/>
      <c r="AKV109" s="30"/>
      <c r="AKW109" s="30"/>
      <c r="AKX109" s="30"/>
      <c r="AKY109" s="30"/>
      <c r="AKZ109" s="30"/>
      <c r="ALA109" s="30"/>
      <c r="ALB109" s="30"/>
      <c r="ALC109" s="30"/>
      <c r="ALD109" s="30"/>
      <c r="ALE109" s="30"/>
      <c r="ALF109" s="30"/>
      <c r="ALG109" s="30"/>
      <c r="ALH109" s="30"/>
      <c r="ALI109" s="30"/>
      <c r="ALJ109" s="30"/>
      <c r="ALK109" s="30"/>
      <c r="ALL109" s="30"/>
      <c r="ALM109" s="30"/>
      <c r="ALN109" s="30"/>
      <c r="ALO109" s="30"/>
      <c r="ALP109" s="30"/>
      <c r="ALQ109" s="30"/>
      <c r="ALR109" s="30"/>
      <c r="ALS109" s="30"/>
      <c r="ALT109" s="30"/>
      <c r="ALU109" s="30"/>
      <c r="ALV109" s="30"/>
      <c r="ALW109" s="30"/>
      <c r="ALX109" s="30"/>
      <c r="ALY109" s="30"/>
      <c r="ALZ109" s="30"/>
      <c r="AMA109" s="30"/>
      <c r="AMB109" s="30"/>
      <c r="AMC109" s="30"/>
      <c r="AMD109" s="30"/>
      <c r="AME109" s="30"/>
      <c r="AMF109" s="30"/>
      <c r="AMG109" s="30"/>
      <c r="AMH109" s="30"/>
      <c r="AMI109" s="30"/>
      <c r="AMJ109" s="30"/>
      <c r="AMK109" s="30"/>
      <c r="AML109" s="30"/>
      <c r="AMM109" s="30"/>
      <c r="AMN109" s="30"/>
      <c r="AMO109" s="30"/>
      <c r="AMP109" s="30"/>
      <c r="AMQ109" s="30"/>
      <c r="AMR109" s="30"/>
      <c r="AMS109" s="30"/>
      <c r="AMT109" s="30"/>
      <c r="AMU109" s="30"/>
      <c r="AMV109" s="30"/>
      <c r="AMW109" s="30"/>
      <c r="AMX109" s="30"/>
      <c r="AMY109" s="30"/>
      <c r="AMZ109" s="30"/>
      <c r="ANA109" s="30"/>
      <c r="ANB109" s="30"/>
      <c r="ANC109" s="30"/>
      <c r="AND109" s="30"/>
      <c r="ANE109" s="30"/>
      <c r="ANF109" s="30"/>
      <c r="ANG109" s="30"/>
      <c r="ANH109" s="30"/>
      <c r="ANI109" s="30"/>
      <c r="ANJ109" s="30"/>
      <c r="ANK109" s="30"/>
      <c r="ANL109" s="30"/>
      <c r="ANM109" s="30"/>
      <c r="ANN109" s="30"/>
      <c r="ANO109" s="30"/>
      <c r="ANP109" s="30"/>
      <c r="ANQ109" s="30"/>
      <c r="ANR109" s="30"/>
      <c r="ANS109" s="30"/>
      <c r="ANT109" s="30"/>
      <c r="ANU109" s="30"/>
      <c r="ANV109" s="30"/>
      <c r="ANW109" s="30"/>
      <c r="ANX109" s="30"/>
      <c r="ANY109" s="30"/>
      <c r="ANZ109" s="30"/>
      <c r="AOA109" s="30"/>
      <c r="AOB109" s="30"/>
      <c r="AOC109" s="30"/>
      <c r="AOD109" s="30"/>
      <c r="AOE109" s="30"/>
      <c r="AOF109" s="30"/>
      <c r="AOG109" s="30"/>
      <c r="AOH109" s="30"/>
      <c r="AOI109" s="30"/>
      <c r="AOJ109" s="30"/>
      <c r="AOK109" s="30"/>
      <c r="AOL109" s="30"/>
      <c r="AOM109" s="30"/>
      <c r="AON109" s="30"/>
      <c r="AOO109" s="30"/>
      <c r="AOP109" s="30"/>
      <c r="AOQ109" s="30"/>
      <c r="AOR109" s="30"/>
      <c r="AOS109" s="30"/>
      <c r="AOT109" s="30"/>
      <c r="AOU109" s="30"/>
      <c r="AOV109" s="30"/>
      <c r="AOW109" s="30"/>
      <c r="AOX109" s="30"/>
      <c r="AOY109" s="30"/>
      <c r="AOZ109" s="30"/>
      <c r="APA109" s="30"/>
      <c r="APB109" s="30"/>
      <c r="APC109" s="30"/>
      <c r="APD109" s="30"/>
      <c r="APE109" s="30"/>
      <c r="APF109" s="30"/>
      <c r="APG109" s="30"/>
      <c r="APH109" s="30"/>
      <c r="API109" s="30"/>
      <c r="APJ109" s="30"/>
      <c r="APK109" s="30"/>
      <c r="APL109" s="30"/>
      <c r="APM109" s="30"/>
      <c r="APN109" s="30"/>
      <c r="APO109" s="30"/>
      <c r="APP109" s="30"/>
      <c r="APQ109" s="30"/>
      <c r="APR109" s="30"/>
      <c r="APS109" s="30"/>
      <c r="APT109" s="30"/>
      <c r="APU109" s="30"/>
      <c r="APV109" s="30"/>
      <c r="APW109" s="30"/>
      <c r="APX109" s="30"/>
      <c r="APY109" s="30"/>
      <c r="APZ109" s="30"/>
      <c r="AQA109" s="30"/>
      <c r="AQB109" s="30"/>
      <c r="AQC109" s="30"/>
      <c r="AQD109" s="30"/>
      <c r="AQE109" s="30"/>
      <c r="AQF109" s="30"/>
      <c r="AQG109" s="30"/>
      <c r="AQH109" s="30"/>
      <c r="AQI109" s="30"/>
      <c r="AQJ109" s="30"/>
      <c r="AQK109" s="30"/>
      <c r="AQL109" s="30"/>
      <c r="AQM109" s="30"/>
      <c r="AQN109" s="30"/>
      <c r="AQO109" s="30"/>
      <c r="AQP109" s="30"/>
      <c r="AQQ109" s="30"/>
      <c r="AQR109" s="30"/>
      <c r="AQS109" s="30"/>
      <c r="AQT109" s="30"/>
      <c r="AQU109" s="30"/>
      <c r="AQV109" s="30"/>
      <c r="AQW109" s="30"/>
      <c r="AQX109" s="30"/>
      <c r="AQY109" s="30"/>
      <c r="AQZ109" s="30"/>
      <c r="ARA109" s="30"/>
      <c r="ARB109" s="30"/>
      <c r="ARC109" s="30"/>
      <c r="ARD109" s="30"/>
      <c r="ARE109" s="30"/>
      <c r="ARF109" s="30"/>
      <c r="ARG109" s="30"/>
      <c r="ARH109" s="30"/>
      <c r="ARI109" s="30"/>
      <c r="ARJ109" s="30"/>
      <c r="ARK109" s="30"/>
      <c r="ARL109" s="30"/>
      <c r="ARM109" s="30"/>
      <c r="ARN109" s="30"/>
      <c r="ARO109" s="30"/>
      <c r="ARP109" s="30"/>
      <c r="ARQ109" s="30"/>
      <c r="ARR109" s="30"/>
      <c r="ARS109" s="30"/>
      <c r="ART109" s="30"/>
      <c r="ARU109" s="30"/>
      <c r="ARV109" s="30"/>
      <c r="ARW109" s="30"/>
      <c r="ARX109" s="30"/>
      <c r="ARY109" s="30"/>
      <c r="ARZ109" s="30"/>
      <c r="ASA109" s="30"/>
      <c r="ASB109" s="30"/>
      <c r="ASC109" s="30"/>
      <c r="ASD109" s="30"/>
      <c r="ASE109" s="30"/>
      <c r="ASF109" s="30"/>
      <c r="ASG109" s="30"/>
      <c r="ASH109" s="30"/>
      <c r="ASI109" s="30"/>
      <c r="ASJ109" s="30"/>
      <c r="ASK109" s="30"/>
      <c r="ASL109" s="30"/>
      <c r="ASM109" s="30"/>
      <c r="ASN109" s="30"/>
      <c r="ASO109" s="30"/>
      <c r="ASP109" s="30"/>
      <c r="ASQ109" s="30"/>
      <c r="ASR109" s="30"/>
      <c r="ASS109" s="30"/>
      <c r="AST109" s="30"/>
      <c r="ASU109" s="30"/>
      <c r="ASV109" s="30"/>
      <c r="ASW109" s="30"/>
      <c r="ASX109" s="30"/>
      <c r="ASY109" s="30"/>
      <c r="ASZ109" s="30"/>
      <c r="ATA109" s="30"/>
      <c r="ATB109" s="30"/>
      <c r="ATC109" s="30"/>
      <c r="ATD109" s="30"/>
      <c r="ATE109" s="30"/>
      <c r="ATF109" s="30"/>
      <c r="ATG109" s="30"/>
      <c r="ATH109" s="30"/>
      <c r="ATI109" s="30"/>
      <c r="ATJ109" s="30"/>
      <c r="ATK109" s="30"/>
      <c r="ATL109" s="30"/>
      <c r="ATM109" s="30"/>
      <c r="ATN109" s="30"/>
      <c r="ATO109" s="30"/>
      <c r="ATP109" s="30"/>
      <c r="ATQ109" s="30"/>
      <c r="ATR109" s="30"/>
      <c r="ATS109" s="30"/>
      <c r="ATT109" s="30"/>
      <c r="ATU109" s="30"/>
      <c r="ATV109" s="30"/>
      <c r="ATW109" s="30"/>
      <c r="ATX109" s="30"/>
      <c r="ATY109" s="30"/>
      <c r="ATZ109" s="30"/>
      <c r="AUA109" s="30"/>
      <c r="AUB109" s="30"/>
      <c r="AUC109" s="30"/>
      <c r="AUD109" s="30"/>
      <c r="AUE109" s="30"/>
      <c r="AUF109" s="30"/>
      <c r="AUG109" s="30"/>
      <c r="AUH109" s="30"/>
      <c r="AUI109" s="30"/>
      <c r="AUJ109" s="30"/>
      <c r="AUK109" s="30"/>
      <c r="AUL109" s="30"/>
      <c r="AUM109" s="30"/>
      <c r="AUN109" s="30"/>
      <c r="AUO109" s="30"/>
      <c r="AUP109" s="30"/>
      <c r="AUQ109" s="30"/>
      <c r="AUR109" s="30"/>
      <c r="AUS109" s="30"/>
      <c r="AUT109" s="30"/>
      <c r="AUU109" s="30"/>
      <c r="AUV109" s="30"/>
      <c r="AUW109" s="30"/>
      <c r="AUX109" s="30"/>
      <c r="AUY109" s="30"/>
      <c r="AUZ109" s="30"/>
      <c r="AVA109" s="30"/>
      <c r="AVB109" s="30"/>
      <c r="AVC109" s="30"/>
      <c r="AVD109" s="30"/>
      <c r="AVE109" s="30"/>
      <c r="AVF109" s="30"/>
      <c r="AVG109" s="30"/>
      <c r="AVH109" s="30"/>
      <c r="AVI109" s="30"/>
      <c r="AVJ109" s="30"/>
      <c r="AVK109" s="30"/>
      <c r="AVL109" s="30"/>
      <c r="AVM109" s="30"/>
      <c r="AVN109" s="30"/>
      <c r="AVO109" s="30"/>
      <c r="AVP109" s="30"/>
      <c r="AVQ109" s="30"/>
      <c r="AVR109" s="30"/>
      <c r="AVS109" s="30"/>
      <c r="AVT109" s="30"/>
      <c r="AVU109" s="30"/>
      <c r="AVV109" s="30"/>
      <c r="AVW109" s="30"/>
      <c r="AVX109" s="30"/>
      <c r="AVY109" s="30"/>
      <c r="AVZ109" s="30"/>
      <c r="AWA109" s="30"/>
      <c r="AWB109" s="30"/>
      <c r="AWC109" s="30"/>
      <c r="AWD109" s="30"/>
      <c r="AWE109" s="30"/>
      <c r="AWF109" s="30"/>
      <c r="AWG109" s="30"/>
      <c r="AWH109" s="30"/>
      <c r="AWI109" s="30"/>
      <c r="AWJ109" s="30"/>
      <c r="AWK109" s="30"/>
      <c r="AWL109" s="30"/>
      <c r="AWM109" s="30"/>
      <c r="AWN109" s="30"/>
      <c r="AWO109" s="30"/>
      <c r="AWP109" s="30"/>
      <c r="AWQ109" s="30"/>
      <c r="AWR109" s="30"/>
      <c r="AWS109" s="30"/>
      <c r="AWT109" s="30"/>
      <c r="AWU109" s="30"/>
      <c r="AWV109" s="30"/>
      <c r="AWW109" s="30"/>
      <c r="AWX109" s="30"/>
      <c r="AWY109" s="30"/>
      <c r="AWZ109" s="30"/>
      <c r="AXA109" s="30"/>
      <c r="AXB109" s="30"/>
      <c r="AXC109" s="30"/>
      <c r="AXD109" s="30"/>
      <c r="AXE109" s="30"/>
      <c r="AXF109" s="30"/>
      <c r="AXG109" s="30"/>
      <c r="AXH109" s="30"/>
      <c r="AXI109" s="30"/>
      <c r="AXJ109" s="30"/>
      <c r="AXK109" s="30"/>
      <c r="AXL109" s="30"/>
      <c r="AXM109" s="30"/>
      <c r="AXN109" s="30"/>
      <c r="AXO109" s="30"/>
      <c r="AXP109" s="30"/>
      <c r="AXQ109" s="30"/>
      <c r="AXR109" s="30"/>
      <c r="AXS109" s="30"/>
      <c r="AXT109" s="30"/>
      <c r="AXU109" s="30"/>
      <c r="AXV109" s="30"/>
      <c r="AXW109" s="30"/>
      <c r="AXX109" s="30"/>
      <c r="AXY109" s="30"/>
      <c r="AXZ109" s="30"/>
      <c r="AYA109" s="30"/>
      <c r="AYB109" s="30"/>
      <c r="AYC109" s="30"/>
      <c r="AYD109" s="30"/>
      <c r="AYE109" s="30"/>
      <c r="AYF109" s="30"/>
      <c r="AYG109" s="30"/>
      <c r="AYH109" s="30"/>
      <c r="AYI109" s="30"/>
      <c r="AYJ109" s="30"/>
      <c r="AYK109" s="30"/>
      <c r="AYL109" s="30"/>
      <c r="AYM109" s="30"/>
      <c r="AYN109" s="30"/>
      <c r="AYO109" s="30"/>
      <c r="AYP109" s="30"/>
      <c r="AYQ109" s="30"/>
      <c r="AYR109" s="30"/>
      <c r="AYS109" s="30"/>
      <c r="AYT109" s="30"/>
      <c r="AYU109" s="30"/>
      <c r="AYV109" s="30"/>
      <c r="AYW109" s="30"/>
      <c r="AYX109" s="30"/>
      <c r="AYY109" s="30"/>
      <c r="AYZ109" s="30"/>
      <c r="AZA109" s="30"/>
      <c r="AZB109" s="30"/>
      <c r="AZC109" s="30"/>
      <c r="AZD109" s="30"/>
      <c r="AZE109" s="30"/>
      <c r="AZF109" s="30"/>
      <c r="AZG109" s="30"/>
      <c r="AZH109" s="30"/>
      <c r="AZI109" s="30"/>
      <c r="AZJ109" s="30"/>
      <c r="AZK109" s="30"/>
      <c r="AZL109" s="30"/>
      <c r="AZM109" s="30"/>
      <c r="AZN109" s="30"/>
      <c r="AZO109" s="30"/>
      <c r="AZP109" s="30"/>
      <c r="AZQ109" s="30"/>
      <c r="AZR109" s="30"/>
      <c r="AZS109" s="30"/>
      <c r="AZT109" s="30"/>
      <c r="AZU109" s="30"/>
      <c r="AZV109" s="30"/>
      <c r="AZW109" s="30"/>
      <c r="AZX109" s="30"/>
      <c r="AZY109" s="30"/>
      <c r="AZZ109" s="30"/>
      <c r="BAA109" s="30"/>
      <c r="BAB109" s="30"/>
      <c r="BAC109" s="30"/>
      <c r="BAD109" s="30"/>
      <c r="BAE109" s="30"/>
      <c r="BAF109" s="30"/>
      <c r="BAG109" s="30"/>
      <c r="BAH109" s="30"/>
      <c r="BAI109" s="30"/>
      <c r="BAJ109" s="30"/>
      <c r="BAK109" s="30"/>
      <c r="BAL109" s="30"/>
      <c r="BAM109" s="30"/>
      <c r="BAN109" s="30"/>
      <c r="BAO109" s="30"/>
      <c r="BAP109" s="30"/>
      <c r="BAQ109" s="30"/>
      <c r="BAR109" s="30"/>
      <c r="BAS109" s="30"/>
      <c r="BAT109" s="30"/>
      <c r="BAU109" s="30"/>
      <c r="BAV109" s="30"/>
      <c r="BAW109" s="30"/>
      <c r="BAX109" s="30"/>
      <c r="BAY109" s="30"/>
      <c r="BAZ109" s="30"/>
      <c r="BBA109" s="30"/>
      <c r="BBB109" s="30"/>
      <c r="BBC109" s="30"/>
      <c r="BBD109" s="30"/>
      <c r="BBE109" s="30"/>
      <c r="BBF109" s="30"/>
      <c r="BBG109" s="30"/>
      <c r="BBH109" s="30"/>
      <c r="BBI109" s="30"/>
      <c r="BBJ109" s="30"/>
      <c r="BBK109" s="30"/>
      <c r="BBL109" s="30"/>
      <c r="BBM109" s="30"/>
      <c r="BBN109" s="30"/>
      <c r="BBO109" s="30"/>
      <c r="BBP109" s="30"/>
      <c r="BBQ109" s="30"/>
      <c r="BBR109" s="30"/>
      <c r="BBS109" s="30"/>
      <c r="BBT109" s="30"/>
      <c r="BBU109" s="30"/>
      <c r="BBV109" s="30"/>
      <c r="BBW109" s="30"/>
      <c r="BBX109" s="30"/>
      <c r="BBY109" s="30"/>
      <c r="BBZ109" s="30"/>
      <c r="BCA109" s="30"/>
      <c r="BCB109" s="30"/>
      <c r="BCC109" s="30"/>
      <c r="BCD109" s="30"/>
      <c r="BCE109" s="30"/>
      <c r="BCF109" s="30"/>
      <c r="BCG109" s="30"/>
      <c r="BCH109" s="30"/>
      <c r="BCI109" s="30"/>
      <c r="BCJ109" s="30"/>
      <c r="BCK109" s="30"/>
      <c r="BCL109" s="30"/>
      <c r="BCM109" s="30"/>
      <c r="BCN109" s="30"/>
      <c r="BCO109" s="30"/>
      <c r="BCP109" s="30"/>
      <c r="BCQ109" s="30"/>
      <c r="BCR109" s="30"/>
      <c r="BCS109" s="30"/>
      <c r="BCT109" s="30"/>
      <c r="BCU109" s="30"/>
      <c r="BCV109" s="30"/>
      <c r="BCW109" s="30"/>
      <c r="BCX109" s="30"/>
      <c r="BCY109" s="30"/>
      <c r="BCZ109" s="30"/>
      <c r="BDA109" s="30"/>
      <c r="BDB109" s="30"/>
      <c r="BDC109" s="30"/>
      <c r="BDD109" s="30"/>
      <c r="BDE109" s="30"/>
      <c r="BDF109" s="30"/>
      <c r="BDG109" s="30"/>
      <c r="BDH109" s="30"/>
      <c r="BDI109" s="30"/>
      <c r="BDJ109" s="30"/>
      <c r="BDK109" s="30"/>
      <c r="BDL109" s="30"/>
      <c r="BDM109" s="30"/>
      <c r="BDN109" s="30"/>
      <c r="BDO109" s="30"/>
      <c r="BDP109" s="30"/>
      <c r="BDQ109" s="30"/>
      <c r="BDR109" s="30"/>
      <c r="BDS109" s="30"/>
      <c r="BDT109" s="30"/>
      <c r="BDU109" s="30"/>
      <c r="BDV109" s="30"/>
      <c r="BDW109" s="30"/>
      <c r="BDX109" s="30"/>
      <c r="BDY109" s="30"/>
      <c r="BDZ109" s="30"/>
      <c r="BEA109" s="30"/>
      <c r="BEB109" s="30"/>
      <c r="BEC109" s="30"/>
      <c r="BED109" s="30"/>
      <c r="BEE109" s="30"/>
      <c r="BEF109" s="30"/>
      <c r="BEG109" s="30"/>
      <c r="BEH109" s="30"/>
      <c r="BEI109" s="30"/>
      <c r="BEJ109" s="30"/>
      <c r="BEK109" s="30"/>
      <c r="BEL109" s="30"/>
      <c r="BEM109" s="30"/>
      <c r="BEN109" s="30"/>
      <c r="BEO109" s="30"/>
      <c r="BEP109" s="30"/>
      <c r="BEQ109" s="30"/>
      <c r="BER109" s="30"/>
      <c r="BES109" s="30"/>
      <c r="BET109" s="30"/>
      <c r="BEU109" s="30"/>
      <c r="BEV109" s="30"/>
      <c r="BEW109" s="30"/>
      <c r="BEX109" s="30"/>
      <c r="BEY109" s="30"/>
      <c r="BEZ109" s="30"/>
      <c r="BFA109" s="30"/>
      <c r="BFB109" s="30"/>
      <c r="BFC109" s="30"/>
      <c r="BFD109" s="30"/>
      <c r="BFE109" s="30"/>
      <c r="BFF109" s="30"/>
      <c r="BFG109" s="30"/>
      <c r="BFH109" s="30"/>
      <c r="BFI109" s="30"/>
      <c r="BFJ109" s="30"/>
      <c r="BFK109" s="30"/>
      <c r="BFL109" s="30"/>
      <c r="BFM109" s="30"/>
      <c r="BFN109" s="30"/>
      <c r="BFO109" s="30"/>
      <c r="BFP109" s="30"/>
      <c r="BFQ109" s="30"/>
      <c r="BFR109" s="30"/>
      <c r="BFS109" s="30"/>
      <c r="BFT109" s="30"/>
      <c r="BFU109" s="30"/>
      <c r="BFV109" s="30"/>
      <c r="BFW109" s="30"/>
      <c r="BFX109" s="30"/>
      <c r="BFY109" s="30"/>
      <c r="BFZ109" s="30"/>
      <c r="BGA109" s="30"/>
      <c r="BGB109" s="30"/>
      <c r="BGC109" s="30"/>
      <c r="BGD109" s="30"/>
      <c r="BGE109" s="30"/>
      <c r="BGF109" s="30"/>
      <c r="BGG109" s="30"/>
      <c r="BGH109" s="30"/>
      <c r="BGI109" s="30"/>
      <c r="BGJ109" s="30"/>
      <c r="BGK109" s="30"/>
      <c r="BGL109" s="30"/>
      <c r="BGM109" s="30"/>
      <c r="BGN109" s="30"/>
      <c r="BGO109" s="30"/>
      <c r="BGP109" s="30"/>
      <c r="BGQ109" s="30"/>
      <c r="BGR109" s="30"/>
      <c r="BGS109" s="30"/>
      <c r="BGT109" s="30"/>
      <c r="BGU109" s="30"/>
      <c r="BGV109" s="30"/>
      <c r="BGW109" s="30"/>
      <c r="BGX109" s="30"/>
      <c r="BGY109" s="30"/>
      <c r="BGZ109" s="30"/>
      <c r="BHA109" s="30"/>
      <c r="BHB109" s="30"/>
      <c r="BHC109" s="30"/>
      <c r="BHD109" s="30"/>
      <c r="BHE109" s="30"/>
      <c r="BHF109" s="30"/>
      <c r="BHG109" s="30"/>
      <c r="BHH109" s="30"/>
      <c r="BHI109" s="30"/>
      <c r="BHJ109" s="30"/>
      <c r="BHK109" s="30"/>
      <c r="BHL109" s="30"/>
      <c r="BHM109" s="30"/>
      <c r="BHN109" s="30"/>
      <c r="BHO109" s="30"/>
      <c r="BHP109" s="30"/>
      <c r="BHQ109" s="30"/>
      <c r="BHR109" s="30"/>
      <c r="BHS109" s="30"/>
      <c r="BHT109" s="30"/>
      <c r="BHU109" s="30"/>
      <c r="BHV109" s="30"/>
      <c r="BHW109" s="30"/>
      <c r="BHX109" s="30"/>
      <c r="BHY109" s="30"/>
      <c r="BHZ109" s="30"/>
      <c r="BIA109" s="30"/>
      <c r="BIB109" s="30"/>
      <c r="BIC109" s="30"/>
      <c r="BID109" s="30"/>
      <c r="BIE109" s="30"/>
      <c r="BIF109" s="30"/>
      <c r="BIG109" s="30"/>
      <c r="BIH109" s="30"/>
      <c r="BII109" s="30"/>
      <c r="BIJ109" s="30"/>
      <c r="BIK109" s="30"/>
      <c r="BIL109" s="30"/>
      <c r="BIM109" s="30"/>
      <c r="BIN109" s="30"/>
      <c r="BIO109" s="30"/>
      <c r="BIP109" s="30"/>
      <c r="BIQ109" s="30"/>
      <c r="BIR109" s="30"/>
      <c r="BIS109" s="30"/>
      <c r="BIT109" s="30"/>
      <c r="BIU109" s="30"/>
      <c r="BIV109" s="30"/>
      <c r="BIW109" s="30"/>
      <c r="BIX109" s="30"/>
      <c r="BIY109" s="30"/>
      <c r="BIZ109" s="30"/>
      <c r="BJA109" s="30"/>
      <c r="BJB109" s="30"/>
      <c r="BJC109" s="30"/>
      <c r="BJD109" s="30"/>
      <c r="BJE109" s="30"/>
      <c r="BJF109" s="30"/>
      <c r="BJG109" s="30"/>
      <c r="BJH109" s="30"/>
      <c r="BJI109" s="30"/>
      <c r="BJJ109" s="30"/>
      <c r="BJK109" s="30"/>
      <c r="BJL109" s="30"/>
      <c r="BJM109" s="30"/>
      <c r="BJN109" s="30"/>
      <c r="BJO109" s="30"/>
      <c r="BJP109" s="30"/>
      <c r="BJQ109" s="30"/>
      <c r="BJR109" s="30"/>
      <c r="BJS109" s="30"/>
      <c r="BJT109" s="30"/>
      <c r="BJU109" s="30"/>
      <c r="BJV109" s="30"/>
      <c r="BJW109" s="30"/>
      <c r="BJX109" s="30"/>
      <c r="BJY109" s="30"/>
      <c r="BJZ109" s="30"/>
      <c r="BKA109" s="30"/>
      <c r="BKB109" s="30"/>
      <c r="BKC109" s="30"/>
      <c r="BKD109" s="30"/>
      <c r="BKE109" s="30"/>
      <c r="BKF109" s="30"/>
      <c r="BKG109" s="30"/>
      <c r="BKH109" s="30"/>
      <c r="BKI109" s="30"/>
      <c r="BKJ109" s="30"/>
      <c r="BKK109" s="30"/>
      <c r="BKL109" s="30"/>
      <c r="BKM109" s="30"/>
      <c r="BKN109" s="30"/>
      <c r="BKO109" s="30"/>
      <c r="BKP109" s="30"/>
      <c r="BKQ109" s="30"/>
      <c r="BKR109" s="30"/>
      <c r="BKS109" s="30"/>
      <c r="BKT109" s="30"/>
      <c r="BKU109" s="30"/>
      <c r="BKV109" s="30"/>
      <c r="BKW109" s="30"/>
      <c r="BKX109" s="30"/>
      <c r="BKY109" s="30"/>
      <c r="BKZ109" s="30"/>
      <c r="BLA109" s="30"/>
      <c r="BLB109" s="30"/>
      <c r="BLC109" s="30"/>
      <c r="BLD109" s="30"/>
      <c r="BLE109" s="30"/>
      <c r="BLF109" s="30"/>
      <c r="BLG109" s="30"/>
      <c r="BLH109" s="30"/>
      <c r="BLI109" s="30"/>
      <c r="BLJ109" s="30"/>
      <c r="BLK109" s="30"/>
      <c r="BLL109" s="30"/>
      <c r="BLM109" s="30"/>
      <c r="BLN109" s="30"/>
      <c r="BLO109" s="30"/>
      <c r="BLP109" s="30"/>
      <c r="BLQ109" s="30"/>
      <c r="BLR109" s="30"/>
      <c r="BLS109" s="30"/>
      <c r="BLT109" s="30"/>
      <c r="BLU109" s="30"/>
      <c r="BLV109" s="30"/>
      <c r="BLW109" s="30"/>
      <c r="BLX109" s="30"/>
      <c r="BLY109" s="30"/>
      <c r="BLZ109" s="30"/>
      <c r="BMA109" s="30"/>
      <c r="BMB109" s="30"/>
      <c r="BMC109" s="30"/>
      <c r="BMD109" s="30"/>
      <c r="BME109" s="30"/>
      <c r="BMF109" s="30"/>
      <c r="BMG109" s="30"/>
      <c r="BMH109" s="30"/>
      <c r="BMI109" s="30"/>
      <c r="BMJ109" s="30"/>
      <c r="BMK109" s="30"/>
      <c r="BML109" s="30"/>
      <c r="BMM109" s="30"/>
      <c r="BMN109" s="30"/>
      <c r="BMO109" s="30"/>
      <c r="BMP109" s="30"/>
      <c r="BMQ109" s="30"/>
      <c r="BMR109" s="30"/>
      <c r="BMS109" s="30"/>
      <c r="BMT109" s="30"/>
      <c r="BMU109" s="30"/>
      <c r="BMV109" s="30"/>
      <c r="BMW109" s="30"/>
      <c r="BMX109" s="30"/>
      <c r="BMY109" s="30"/>
      <c r="BMZ109" s="30"/>
      <c r="BNA109" s="30"/>
      <c r="BNB109" s="30"/>
      <c r="BNC109" s="30"/>
      <c r="BND109" s="30"/>
      <c r="BNE109" s="30"/>
      <c r="BNF109" s="30"/>
      <c r="BNG109" s="30"/>
      <c r="BNH109" s="30"/>
      <c r="BNI109" s="30"/>
      <c r="BNJ109" s="30"/>
      <c r="BNK109" s="30"/>
      <c r="BNL109" s="30"/>
      <c r="BNM109" s="30"/>
      <c r="BNN109" s="30"/>
      <c r="BNO109" s="30"/>
      <c r="BNP109" s="30"/>
      <c r="BNQ109" s="30"/>
      <c r="BNR109" s="30"/>
      <c r="BNS109" s="30"/>
      <c r="BNT109" s="30"/>
      <c r="BNU109" s="30"/>
      <c r="BNV109" s="30"/>
      <c r="BNW109" s="30"/>
      <c r="BNX109" s="30"/>
      <c r="BNY109" s="30"/>
      <c r="BNZ109" s="30"/>
      <c r="BOA109" s="30"/>
      <c r="BOB109" s="30"/>
      <c r="BOC109" s="30"/>
      <c r="BOD109" s="30"/>
      <c r="BOE109" s="30"/>
      <c r="BOF109" s="30"/>
      <c r="BOG109" s="30"/>
      <c r="BOH109" s="30"/>
      <c r="BOI109" s="30"/>
      <c r="BOJ109" s="30"/>
      <c r="BOK109" s="30"/>
      <c r="BOL109" s="30"/>
      <c r="BOM109" s="30"/>
      <c r="BON109" s="30"/>
      <c r="BOO109" s="30"/>
      <c r="BOP109" s="30"/>
      <c r="BOQ109" s="30"/>
      <c r="BOR109" s="30"/>
      <c r="BOS109" s="30"/>
      <c r="BOT109" s="30"/>
      <c r="BOU109" s="30"/>
      <c r="BOV109" s="30"/>
      <c r="BOW109" s="30"/>
      <c r="BOX109" s="30"/>
      <c r="BOY109" s="30"/>
      <c r="BOZ109" s="30"/>
      <c r="BPA109" s="30"/>
      <c r="BPB109" s="30"/>
      <c r="BPC109" s="30"/>
      <c r="BPD109" s="30"/>
      <c r="BPE109" s="30"/>
      <c r="BPF109" s="30"/>
      <c r="BPG109" s="30"/>
      <c r="BPH109" s="30"/>
      <c r="BPI109" s="30"/>
      <c r="BPJ109" s="30"/>
      <c r="BPK109" s="30"/>
      <c r="BPL109" s="30"/>
      <c r="BPM109" s="30"/>
      <c r="BPN109" s="30"/>
      <c r="BPO109" s="30"/>
      <c r="BPP109" s="30"/>
      <c r="BPQ109" s="30"/>
      <c r="BPR109" s="30"/>
      <c r="BPS109" s="30"/>
      <c r="BPT109" s="30"/>
      <c r="BPU109" s="30"/>
      <c r="BPV109" s="30"/>
      <c r="BPW109" s="30"/>
      <c r="BPX109" s="30"/>
      <c r="BPY109" s="30"/>
      <c r="BPZ109" s="30"/>
      <c r="BQA109" s="30"/>
      <c r="BQB109" s="30"/>
      <c r="BQC109" s="30"/>
      <c r="BQD109" s="30"/>
      <c r="BQE109" s="30"/>
      <c r="BQF109" s="30"/>
      <c r="BQG109" s="30"/>
      <c r="BQH109" s="30"/>
      <c r="BQI109" s="30"/>
      <c r="BQJ109" s="30"/>
      <c r="BQK109" s="30"/>
      <c r="BQL109" s="30"/>
      <c r="BQM109" s="30"/>
      <c r="BQN109" s="30"/>
      <c r="BQO109" s="30"/>
      <c r="BQP109" s="30"/>
      <c r="BQQ109" s="30"/>
      <c r="BQR109" s="30"/>
      <c r="BQS109" s="30"/>
      <c r="BQT109" s="30"/>
      <c r="BQU109" s="30"/>
      <c r="BQV109" s="30"/>
      <c r="BQW109" s="30"/>
      <c r="BQX109" s="30"/>
      <c r="BQY109" s="30"/>
      <c r="BQZ109" s="30"/>
      <c r="BRA109" s="30"/>
      <c r="BRB109" s="30"/>
      <c r="BRC109" s="30"/>
      <c r="BRD109" s="30"/>
      <c r="BRE109" s="30"/>
      <c r="BRF109" s="30"/>
      <c r="BRG109" s="30"/>
      <c r="BRH109" s="30"/>
      <c r="BRI109" s="30"/>
      <c r="BRJ109" s="30"/>
      <c r="BRK109" s="30"/>
      <c r="BRL109" s="30"/>
      <c r="BRM109" s="30"/>
      <c r="BRN109" s="30"/>
      <c r="BRO109" s="30"/>
      <c r="BRP109" s="30"/>
      <c r="BRQ109" s="30"/>
      <c r="BRR109" s="30"/>
      <c r="BRS109" s="30"/>
      <c r="BRT109" s="30"/>
      <c r="BRU109" s="30"/>
      <c r="BRV109" s="30"/>
      <c r="BRW109" s="30"/>
      <c r="BRX109" s="30"/>
      <c r="BRY109" s="30"/>
      <c r="BRZ109" s="30"/>
      <c r="BSA109" s="30"/>
      <c r="BSB109" s="30"/>
      <c r="BSC109" s="30"/>
      <c r="BSD109" s="30"/>
      <c r="BSE109" s="30"/>
      <c r="BSF109" s="30"/>
      <c r="BSG109" s="30"/>
      <c r="BSH109" s="30"/>
      <c r="BSI109" s="30"/>
      <c r="BSJ109" s="30"/>
      <c r="BSK109" s="30"/>
      <c r="BSL109" s="30"/>
      <c r="BSM109" s="30"/>
      <c r="BSN109" s="30"/>
      <c r="BSO109" s="30"/>
      <c r="BSP109" s="30"/>
      <c r="BSQ109" s="30"/>
      <c r="BSR109" s="30"/>
      <c r="BSS109" s="30"/>
      <c r="BST109" s="30"/>
      <c r="BSU109" s="30"/>
      <c r="BSV109" s="30"/>
      <c r="BSW109" s="30"/>
      <c r="BSX109" s="30"/>
      <c r="BSY109" s="30"/>
      <c r="BSZ109" s="30"/>
      <c r="BTA109" s="30"/>
      <c r="BTB109" s="30"/>
      <c r="BTC109" s="30"/>
      <c r="BTD109" s="30"/>
      <c r="BTE109" s="30"/>
      <c r="BTF109" s="30"/>
      <c r="BTG109" s="30"/>
      <c r="BTH109" s="30"/>
      <c r="BTI109" s="30"/>
      <c r="BTJ109" s="30"/>
      <c r="BTK109" s="30"/>
      <c r="BTL109" s="30"/>
      <c r="BTM109" s="30"/>
      <c r="BTN109" s="30"/>
      <c r="BTO109" s="30"/>
      <c r="BTP109" s="30"/>
      <c r="BTQ109" s="30"/>
      <c r="BTR109" s="30"/>
      <c r="BTS109" s="30"/>
      <c r="BTT109" s="30"/>
      <c r="BTU109" s="30"/>
      <c r="BTV109" s="30"/>
      <c r="BTW109" s="30"/>
      <c r="BTX109" s="30"/>
      <c r="BTY109" s="30"/>
      <c r="BTZ109" s="30"/>
      <c r="BUA109" s="30"/>
      <c r="BUB109" s="30"/>
      <c r="BUC109" s="30"/>
      <c r="BUD109" s="30"/>
      <c r="BUE109" s="30"/>
      <c r="BUF109" s="30"/>
      <c r="BUG109" s="30"/>
      <c r="BUH109" s="30"/>
      <c r="BUI109" s="30"/>
      <c r="BUJ109" s="30"/>
      <c r="BUK109" s="30"/>
      <c r="BUL109" s="30"/>
      <c r="BUM109" s="30"/>
      <c r="BUN109" s="30"/>
      <c r="BUO109" s="30"/>
      <c r="BUP109" s="30"/>
      <c r="BUQ109" s="30"/>
      <c r="BUR109" s="30"/>
      <c r="BUS109" s="30"/>
      <c r="BUT109" s="30"/>
      <c r="BUU109" s="30"/>
      <c r="BUV109" s="30"/>
      <c r="BUW109" s="30"/>
      <c r="BUX109" s="30"/>
      <c r="BUY109" s="30"/>
      <c r="BUZ109" s="30"/>
      <c r="BVA109" s="30"/>
      <c r="BVB109" s="30"/>
      <c r="BVC109" s="30"/>
      <c r="BVD109" s="30"/>
      <c r="BVE109" s="30"/>
      <c r="BVF109" s="30"/>
      <c r="BVG109" s="30"/>
      <c r="BVH109" s="30"/>
      <c r="BVI109" s="30"/>
      <c r="BVJ109" s="30"/>
      <c r="BVK109" s="30"/>
      <c r="BVL109" s="30"/>
      <c r="BVM109" s="30"/>
      <c r="BVN109" s="30"/>
      <c r="BVO109" s="30"/>
      <c r="BVP109" s="30"/>
      <c r="BVQ109" s="30"/>
      <c r="BVR109" s="30"/>
      <c r="BVS109" s="30"/>
      <c r="BVT109" s="30"/>
      <c r="BVU109" s="30"/>
      <c r="BVV109" s="30"/>
      <c r="BVW109" s="30"/>
      <c r="BVX109" s="30"/>
      <c r="BVY109" s="30"/>
      <c r="BVZ109" s="30"/>
      <c r="BWA109" s="30"/>
      <c r="BWB109" s="30"/>
      <c r="BWC109" s="30"/>
      <c r="BWD109" s="30"/>
      <c r="BWE109" s="30"/>
      <c r="BWF109" s="30"/>
      <c r="BWG109" s="30"/>
      <c r="BWH109" s="30"/>
      <c r="BWI109" s="30"/>
      <c r="BWJ109" s="30"/>
      <c r="BWK109" s="30"/>
      <c r="BWL109" s="30"/>
      <c r="BWM109" s="30"/>
      <c r="BWN109" s="30"/>
      <c r="BWO109" s="30"/>
      <c r="BWP109" s="30"/>
      <c r="BWQ109" s="30"/>
      <c r="BWR109" s="30"/>
      <c r="BWS109" s="30"/>
      <c r="BWT109" s="30"/>
      <c r="BWU109" s="30"/>
      <c r="BWV109" s="30"/>
      <c r="BWW109" s="30"/>
      <c r="BWX109" s="30"/>
      <c r="BWY109" s="30"/>
      <c r="BWZ109" s="30"/>
      <c r="BXA109" s="30"/>
      <c r="BXB109" s="30"/>
      <c r="BXC109" s="30"/>
      <c r="BXD109" s="30"/>
      <c r="BXE109" s="30"/>
      <c r="BXF109" s="30"/>
      <c r="BXG109" s="30"/>
      <c r="BXH109" s="30"/>
      <c r="BXI109" s="30"/>
      <c r="BXJ109" s="30"/>
      <c r="BXK109" s="30"/>
      <c r="BXL109" s="30"/>
      <c r="BXM109" s="30"/>
      <c r="BXN109" s="30"/>
      <c r="BXO109" s="30"/>
      <c r="BXP109" s="30"/>
      <c r="BXQ109" s="30"/>
      <c r="BXR109" s="30"/>
      <c r="BXS109" s="30"/>
      <c r="BXT109" s="30"/>
      <c r="BXU109" s="30"/>
      <c r="BXV109" s="30"/>
      <c r="BXW109" s="30"/>
      <c r="BXX109" s="30"/>
      <c r="BXY109" s="30"/>
      <c r="BXZ109" s="30"/>
      <c r="BYA109" s="30"/>
      <c r="BYB109" s="30"/>
      <c r="BYC109" s="30"/>
      <c r="BYD109" s="30"/>
      <c r="BYE109" s="30"/>
      <c r="BYF109" s="30"/>
      <c r="BYG109" s="30"/>
      <c r="BYH109" s="30"/>
      <c r="BYI109" s="30"/>
      <c r="BYJ109" s="30"/>
      <c r="BYK109" s="30"/>
      <c r="BYL109" s="30"/>
      <c r="BYM109" s="30"/>
      <c r="BYN109" s="30"/>
      <c r="BYO109" s="30"/>
      <c r="BYP109" s="30"/>
      <c r="BYQ109" s="30"/>
      <c r="BYR109" s="30"/>
      <c r="BYS109" s="30"/>
      <c r="BYT109" s="30"/>
      <c r="BYU109" s="30"/>
      <c r="BYV109" s="30"/>
      <c r="BYW109" s="30"/>
      <c r="BYX109" s="30"/>
      <c r="BYY109" s="30"/>
      <c r="BYZ109" s="30"/>
      <c r="BZA109" s="30"/>
      <c r="BZB109" s="30"/>
      <c r="BZC109" s="30"/>
      <c r="BZD109" s="30"/>
      <c r="BZE109" s="30"/>
      <c r="BZF109" s="30"/>
      <c r="BZG109" s="30"/>
      <c r="BZH109" s="30"/>
      <c r="BZI109" s="30"/>
      <c r="BZJ109" s="30"/>
      <c r="BZK109" s="30"/>
      <c r="BZL109" s="30"/>
      <c r="BZM109" s="30"/>
      <c r="BZN109" s="30"/>
      <c r="BZO109" s="30"/>
      <c r="BZP109" s="30"/>
      <c r="BZQ109" s="30"/>
      <c r="BZR109" s="30"/>
      <c r="BZS109" s="30"/>
      <c r="BZT109" s="30"/>
      <c r="BZU109" s="30"/>
      <c r="BZV109" s="30"/>
      <c r="BZW109" s="30"/>
      <c r="BZX109" s="30"/>
      <c r="BZY109" s="30"/>
      <c r="BZZ109" s="30"/>
      <c r="CAA109" s="30"/>
      <c r="CAB109" s="30"/>
      <c r="CAC109" s="30"/>
      <c r="CAD109" s="30"/>
      <c r="CAE109" s="30"/>
      <c r="CAF109" s="30"/>
      <c r="CAG109" s="30"/>
      <c r="CAH109" s="30"/>
      <c r="CAI109" s="30"/>
      <c r="CAJ109" s="30"/>
      <c r="CAK109" s="30"/>
      <c r="CAL109" s="30"/>
      <c r="CAM109" s="30"/>
      <c r="CAN109" s="30"/>
      <c r="CAO109" s="30"/>
      <c r="CAP109" s="30"/>
      <c r="CAQ109" s="30"/>
      <c r="CAR109" s="30"/>
      <c r="CAS109" s="30"/>
      <c r="CAT109" s="30"/>
      <c r="CAU109" s="30"/>
      <c r="CAV109" s="30"/>
      <c r="CAW109" s="30"/>
      <c r="CAX109" s="30"/>
      <c r="CAY109" s="30"/>
      <c r="CAZ109" s="30"/>
      <c r="CBA109" s="30"/>
      <c r="CBB109" s="30"/>
      <c r="CBC109" s="30"/>
      <c r="CBD109" s="30"/>
      <c r="CBE109" s="30"/>
      <c r="CBF109" s="30"/>
      <c r="CBG109" s="30"/>
      <c r="CBH109" s="30"/>
      <c r="CBI109" s="30"/>
      <c r="CBJ109" s="30"/>
      <c r="CBK109" s="30"/>
      <c r="CBL109" s="30"/>
      <c r="CBM109" s="30"/>
      <c r="CBN109" s="30"/>
      <c r="CBO109" s="30"/>
      <c r="CBP109" s="30"/>
      <c r="CBQ109" s="30"/>
      <c r="CBR109" s="30"/>
      <c r="CBS109" s="30"/>
      <c r="CBT109" s="30"/>
      <c r="CBU109" s="30"/>
      <c r="CBV109" s="30"/>
      <c r="CBW109" s="30"/>
      <c r="CBX109" s="30"/>
      <c r="CBY109" s="30"/>
      <c r="CBZ109" s="30"/>
      <c r="CCA109" s="30"/>
      <c r="CCB109" s="30"/>
      <c r="CCC109" s="30"/>
      <c r="CCD109" s="30"/>
      <c r="CCE109" s="30"/>
      <c r="CCF109" s="30"/>
      <c r="CCG109" s="30"/>
      <c r="CCH109" s="30"/>
      <c r="CCI109" s="30"/>
      <c r="CCJ109" s="30"/>
      <c r="CCK109" s="30"/>
      <c r="CCL109" s="30"/>
      <c r="CCM109" s="30"/>
      <c r="CCN109" s="30"/>
      <c r="CCO109" s="30"/>
      <c r="CCP109" s="30"/>
      <c r="CCQ109" s="30"/>
      <c r="CCR109" s="30"/>
      <c r="CCS109" s="30"/>
      <c r="CCT109" s="30"/>
      <c r="CCU109" s="30"/>
      <c r="CCV109" s="30"/>
      <c r="CCW109" s="30"/>
      <c r="CCX109" s="30"/>
      <c r="CCY109" s="30"/>
      <c r="CCZ109" s="30"/>
      <c r="CDA109" s="30"/>
      <c r="CDB109" s="30"/>
      <c r="CDC109" s="30"/>
      <c r="CDD109" s="30"/>
      <c r="CDE109" s="30"/>
      <c r="CDF109" s="30"/>
      <c r="CDG109" s="30"/>
      <c r="CDH109" s="30"/>
      <c r="CDI109" s="30"/>
      <c r="CDJ109" s="30"/>
      <c r="CDK109" s="30"/>
      <c r="CDL109" s="30"/>
      <c r="CDM109" s="30"/>
      <c r="CDN109" s="30"/>
      <c r="CDO109" s="30"/>
      <c r="CDP109" s="30"/>
      <c r="CDQ109" s="30"/>
      <c r="CDR109" s="30"/>
      <c r="CDS109" s="30"/>
      <c r="CDT109" s="30"/>
      <c r="CDU109" s="30"/>
      <c r="CDV109" s="30"/>
      <c r="CDW109" s="30"/>
      <c r="CDX109" s="30"/>
      <c r="CDY109" s="30"/>
      <c r="CDZ109" s="30"/>
      <c r="CEA109" s="30"/>
      <c r="CEB109" s="30"/>
      <c r="CEC109" s="30"/>
      <c r="CED109" s="30"/>
      <c r="CEE109" s="30"/>
      <c r="CEF109" s="30"/>
      <c r="CEG109" s="30"/>
      <c r="CEH109" s="30"/>
      <c r="CEI109" s="30"/>
      <c r="CEJ109" s="30"/>
      <c r="CEK109" s="30"/>
      <c r="CEL109" s="30"/>
      <c r="CEM109" s="30"/>
      <c r="CEN109" s="30"/>
      <c r="CEO109" s="30"/>
      <c r="CEP109" s="30"/>
      <c r="CEQ109" s="30"/>
      <c r="CER109" s="30"/>
      <c r="CES109" s="30"/>
      <c r="CET109" s="30"/>
      <c r="CEU109" s="30"/>
      <c r="CEV109" s="30"/>
      <c r="CEW109" s="30"/>
      <c r="CEX109" s="30"/>
      <c r="CEY109" s="30"/>
      <c r="CEZ109" s="30"/>
      <c r="CFA109" s="30"/>
      <c r="CFB109" s="30"/>
      <c r="CFC109" s="30"/>
      <c r="CFD109" s="30"/>
      <c r="CFE109" s="30"/>
      <c r="CFF109" s="30"/>
      <c r="CFG109" s="30"/>
      <c r="CFH109" s="30"/>
      <c r="CFI109" s="30"/>
      <c r="CFJ109" s="30"/>
      <c r="CFK109" s="30"/>
      <c r="CFL109" s="30"/>
      <c r="CFM109" s="30"/>
      <c r="CFN109" s="30"/>
      <c r="CFO109" s="30"/>
      <c r="CFP109" s="30"/>
      <c r="CFQ109" s="30"/>
      <c r="CFR109" s="30"/>
      <c r="CFS109" s="30"/>
      <c r="CFT109" s="30"/>
      <c r="CFU109" s="30"/>
      <c r="CFV109" s="30"/>
      <c r="CFW109" s="30"/>
      <c r="CFX109" s="30"/>
      <c r="CFY109" s="30"/>
      <c r="CFZ109" s="30"/>
      <c r="CGA109" s="30"/>
      <c r="CGB109" s="30"/>
      <c r="CGC109" s="30"/>
      <c r="CGD109" s="30"/>
      <c r="CGE109" s="30"/>
      <c r="CGF109" s="30"/>
      <c r="CGG109" s="30"/>
      <c r="CGH109" s="30"/>
      <c r="CGI109" s="30"/>
      <c r="CGJ109" s="30"/>
      <c r="CGK109" s="30"/>
      <c r="CGL109" s="30"/>
      <c r="CGM109" s="30"/>
      <c r="CGN109" s="30"/>
      <c r="CGO109" s="30"/>
      <c r="CGP109" s="30"/>
      <c r="CGQ109" s="30"/>
      <c r="CGR109" s="30"/>
      <c r="CGS109" s="30"/>
      <c r="CGT109" s="30"/>
      <c r="CGU109" s="30"/>
      <c r="CGV109" s="30"/>
      <c r="CGW109" s="30"/>
      <c r="CGX109" s="30"/>
      <c r="CGY109" s="30"/>
      <c r="CGZ109" s="30"/>
      <c r="CHA109" s="30"/>
      <c r="CHB109" s="30"/>
      <c r="CHC109" s="30"/>
      <c r="CHD109" s="30"/>
      <c r="CHE109" s="30"/>
      <c r="CHF109" s="30"/>
      <c r="CHG109" s="30"/>
      <c r="CHH109" s="30"/>
      <c r="CHI109" s="30"/>
      <c r="CHJ109" s="30"/>
      <c r="CHK109" s="30"/>
      <c r="CHL109" s="30"/>
      <c r="CHM109" s="30"/>
      <c r="CHN109" s="30"/>
      <c r="CHO109" s="30"/>
      <c r="CHP109" s="30"/>
      <c r="CHQ109" s="30"/>
      <c r="CHR109" s="30"/>
      <c r="CHS109" s="30"/>
      <c r="CHT109" s="30"/>
      <c r="CHU109" s="30"/>
      <c r="CHV109" s="30"/>
      <c r="CHW109" s="30"/>
      <c r="CHX109" s="30"/>
      <c r="CHY109" s="30"/>
      <c r="CHZ109" s="30"/>
      <c r="CIA109" s="30"/>
      <c r="CIB109" s="30"/>
      <c r="CIC109" s="30"/>
      <c r="CID109" s="30"/>
      <c r="CIE109" s="30"/>
      <c r="CIF109" s="30"/>
      <c r="CIG109" s="30"/>
      <c r="CIH109" s="30"/>
      <c r="CII109" s="30"/>
      <c r="CIJ109" s="30"/>
      <c r="CIK109" s="30"/>
      <c r="CIL109" s="30"/>
      <c r="CIM109" s="30"/>
      <c r="CIN109" s="30"/>
      <c r="CIO109" s="30"/>
      <c r="CIP109" s="30"/>
      <c r="CIQ109" s="30"/>
      <c r="CIR109" s="30"/>
      <c r="CIS109" s="30"/>
      <c r="CIT109" s="30"/>
      <c r="CIU109" s="30"/>
      <c r="CIV109" s="30"/>
      <c r="CIW109" s="30"/>
      <c r="CIX109" s="30"/>
      <c r="CIY109" s="30"/>
      <c r="CIZ109" s="30"/>
      <c r="CJA109" s="30"/>
      <c r="CJB109" s="30"/>
      <c r="CJC109" s="30"/>
      <c r="CJD109" s="30"/>
      <c r="CJE109" s="30"/>
      <c r="CJF109" s="30"/>
      <c r="CJG109" s="30"/>
      <c r="CJH109" s="30"/>
      <c r="CJI109" s="30"/>
      <c r="CJJ109" s="30"/>
      <c r="CJK109" s="30"/>
      <c r="CJL109" s="30"/>
      <c r="CJM109" s="30"/>
      <c r="CJN109" s="30"/>
      <c r="CJO109" s="30"/>
      <c r="CJP109" s="30"/>
      <c r="CJQ109" s="30"/>
      <c r="CJR109" s="30"/>
      <c r="CJS109" s="30"/>
      <c r="CJT109" s="30"/>
      <c r="CJU109" s="30"/>
      <c r="CJV109" s="30"/>
      <c r="CJW109" s="30"/>
      <c r="CJX109" s="30"/>
      <c r="CJY109" s="30"/>
      <c r="CJZ109" s="30"/>
      <c r="CKA109" s="30"/>
      <c r="CKB109" s="30"/>
      <c r="CKC109" s="30"/>
      <c r="CKD109" s="30"/>
      <c r="CKE109" s="30"/>
      <c r="CKF109" s="30"/>
      <c r="CKG109" s="30"/>
      <c r="CKH109" s="30"/>
      <c r="CKI109" s="30"/>
      <c r="CKJ109" s="30"/>
      <c r="CKK109" s="30"/>
      <c r="CKL109" s="30"/>
      <c r="CKM109" s="30"/>
      <c r="CKN109" s="30"/>
      <c r="CKO109" s="30"/>
      <c r="CKP109" s="30"/>
      <c r="CKQ109" s="30"/>
      <c r="CKR109" s="30"/>
      <c r="CKS109" s="30"/>
      <c r="CKT109" s="30"/>
      <c r="CKU109" s="30"/>
      <c r="CKV109" s="30"/>
      <c r="CKW109" s="30"/>
      <c r="CKX109" s="30"/>
      <c r="CKY109" s="30"/>
      <c r="CKZ109" s="30"/>
      <c r="CLA109" s="30"/>
      <c r="CLB109" s="30"/>
      <c r="CLC109" s="30"/>
      <c r="CLD109" s="30"/>
      <c r="CLE109" s="30"/>
      <c r="CLF109" s="30"/>
      <c r="CLG109" s="30"/>
      <c r="CLH109" s="30"/>
      <c r="CLI109" s="30"/>
      <c r="CLJ109" s="30"/>
      <c r="CLK109" s="30"/>
      <c r="CLL109" s="30"/>
      <c r="CLM109" s="30"/>
      <c r="CLN109" s="30"/>
      <c r="CLO109" s="30"/>
      <c r="CLP109" s="30"/>
      <c r="CLQ109" s="30"/>
      <c r="CLR109" s="30"/>
      <c r="CLS109" s="30"/>
      <c r="CLT109" s="30"/>
      <c r="CLU109" s="30"/>
      <c r="CLV109" s="30"/>
      <c r="CLW109" s="30"/>
      <c r="CLX109" s="30"/>
      <c r="CLY109" s="30"/>
      <c r="CLZ109" s="30"/>
      <c r="CMA109" s="30"/>
      <c r="CMB109" s="30"/>
      <c r="CMC109" s="30"/>
      <c r="CMD109" s="30"/>
      <c r="CME109" s="30"/>
      <c r="CMF109" s="30"/>
      <c r="CMG109" s="30"/>
      <c r="CMH109" s="30"/>
      <c r="CMI109" s="30"/>
      <c r="CMJ109" s="30"/>
      <c r="CMK109" s="30"/>
      <c r="CML109" s="30"/>
      <c r="CMM109" s="30"/>
      <c r="CMN109" s="30"/>
      <c r="CMO109" s="30"/>
      <c r="CMP109" s="30"/>
      <c r="CMQ109" s="30"/>
      <c r="CMR109" s="30"/>
      <c r="CMS109" s="30"/>
      <c r="CMT109" s="30"/>
      <c r="CMU109" s="30"/>
      <c r="CMV109" s="30"/>
      <c r="CMW109" s="30"/>
      <c r="CMX109" s="30"/>
      <c r="CMY109" s="30"/>
      <c r="CMZ109" s="30"/>
      <c r="CNA109" s="30"/>
      <c r="CNB109" s="30"/>
      <c r="CNC109" s="30"/>
      <c r="CND109" s="30"/>
      <c r="CNE109" s="30"/>
      <c r="CNF109" s="30"/>
      <c r="CNG109" s="30"/>
      <c r="CNH109" s="30"/>
      <c r="CNI109" s="30"/>
      <c r="CNJ109" s="30"/>
      <c r="CNK109" s="30"/>
      <c r="CNL109" s="30"/>
      <c r="CNM109" s="30"/>
      <c r="CNN109" s="30"/>
      <c r="CNO109" s="30"/>
      <c r="CNP109" s="30"/>
      <c r="CNQ109" s="30"/>
      <c r="CNR109" s="30"/>
      <c r="CNS109" s="30"/>
      <c r="CNT109" s="30"/>
      <c r="CNU109" s="30"/>
      <c r="CNV109" s="30"/>
      <c r="CNW109" s="30"/>
      <c r="CNX109" s="30"/>
      <c r="CNY109" s="30"/>
      <c r="CNZ109" s="30"/>
      <c r="COA109" s="30"/>
      <c r="COB109" s="30"/>
      <c r="COC109" s="30"/>
      <c r="COD109" s="30"/>
      <c r="COE109" s="30"/>
      <c r="COF109" s="30"/>
      <c r="COG109" s="30"/>
      <c r="COH109" s="30"/>
      <c r="COI109" s="30"/>
      <c r="COJ109" s="30"/>
      <c r="COK109" s="30"/>
      <c r="COL109" s="30"/>
      <c r="COM109" s="30"/>
      <c r="CON109" s="30"/>
      <c r="COO109" s="30"/>
      <c r="COP109" s="30"/>
      <c r="COQ109" s="30"/>
      <c r="COR109" s="30"/>
      <c r="COS109" s="30"/>
      <c r="COT109" s="30"/>
      <c r="COU109" s="30"/>
      <c r="COV109" s="30"/>
      <c r="COW109" s="30"/>
      <c r="COX109" s="30"/>
      <c r="COY109" s="30"/>
      <c r="COZ109" s="30"/>
      <c r="CPA109" s="30"/>
      <c r="CPB109" s="30"/>
      <c r="CPC109" s="30"/>
      <c r="CPD109" s="30"/>
      <c r="CPE109" s="30"/>
      <c r="CPF109" s="30"/>
      <c r="CPG109" s="30"/>
      <c r="CPH109" s="30"/>
      <c r="CPI109" s="30"/>
      <c r="CPJ109" s="30"/>
      <c r="CPK109" s="30"/>
      <c r="CPL109" s="30"/>
      <c r="CPM109" s="30"/>
      <c r="CPN109" s="30"/>
      <c r="CPO109" s="30"/>
      <c r="CPP109" s="30"/>
      <c r="CPQ109" s="30"/>
      <c r="CPR109" s="30"/>
      <c r="CPS109" s="30"/>
      <c r="CPT109" s="30"/>
      <c r="CPU109" s="30"/>
      <c r="CPV109" s="30"/>
      <c r="CPW109" s="30"/>
      <c r="CPX109" s="30"/>
      <c r="CPY109" s="30"/>
      <c r="CPZ109" s="30"/>
      <c r="CQA109" s="30"/>
      <c r="CQB109" s="30"/>
      <c r="CQC109" s="30"/>
      <c r="CQD109" s="30"/>
      <c r="CQE109" s="30"/>
      <c r="CQF109" s="30"/>
      <c r="CQG109" s="30"/>
      <c r="CQH109" s="30"/>
      <c r="CQI109" s="30"/>
      <c r="CQJ109" s="30"/>
      <c r="CQK109" s="30"/>
      <c r="CQL109" s="30"/>
      <c r="CQM109" s="30"/>
      <c r="CQN109" s="30"/>
      <c r="CQO109" s="30"/>
      <c r="CQP109" s="30"/>
      <c r="CQQ109" s="30"/>
      <c r="CQR109" s="30"/>
      <c r="CQS109" s="30"/>
      <c r="CQT109" s="30"/>
      <c r="CQU109" s="30"/>
      <c r="CQV109" s="30"/>
      <c r="CQW109" s="30"/>
      <c r="CQX109" s="30"/>
      <c r="CQY109" s="30"/>
      <c r="CQZ109" s="30"/>
      <c r="CRA109" s="30"/>
      <c r="CRB109" s="30"/>
      <c r="CRC109" s="30"/>
      <c r="CRD109" s="30"/>
      <c r="CRE109" s="30"/>
      <c r="CRF109" s="30"/>
      <c r="CRG109" s="30"/>
      <c r="CRH109" s="30"/>
      <c r="CRI109" s="30"/>
      <c r="CRJ109" s="30"/>
      <c r="CRK109" s="30"/>
      <c r="CRL109" s="30"/>
      <c r="CRM109" s="30"/>
      <c r="CRN109" s="30"/>
      <c r="CRO109" s="30"/>
      <c r="CRP109" s="30"/>
      <c r="CRQ109" s="30"/>
      <c r="CRR109" s="30"/>
      <c r="CRS109" s="30"/>
      <c r="CRT109" s="30"/>
      <c r="CRU109" s="30"/>
      <c r="CRV109" s="30"/>
      <c r="CRW109" s="30"/>
      <c r="CRX109" s="30"/>
      <c r="CRY109" s="30"/>
      <c r="CRZ109" s="30"/>
      <c r="CSA109" s="30"/>
      <c r="CSB109" s="30"/>
      <c r="CSC109" s="30"/>
      <c r="CSD109" s="30"/>
      <c r="CSE109" s="30"/>
      <c r="CSF109" s="30"/>
      <c r="CSG109" s="30"/>
      <c r="CSH109" s="30"/>
      <c r="CSI109" s="30"/>
      <c r="CSJ109" s="30"/>
      <c r="CSK109" s="30"/>
      <c r="CSL109" s="30"/>
      <c r="CSM109" s="30"/>
      <c r="CSN109" s="30"/>
      <c r="CSO109" s="30"/>
      <c r="CSP109" s="30"/>
      <c r="CSQ109" s="30"/>
      <c r="CSR109" s="30"/>
      <c r="CSS109" s="30"/>
      <c r="CST109" s="30"/>
      <c r="CSU109" s="30"/>
      <c r="CSV109" s="30"/>
      <c r="CSW109" s="30"/>
      <c r="CSX109" s="30"/>
      <c r="CSY109" s="30"/>
      <c r="CSZ109" s="30"/>
      <c r="CTA109" s="30"/>
      <c r="CTB109" s="30"/>
      <c r="CTC109" s="30"/>
      <c r="CTD109" s="30"/>
      <c r="CTE109" s="30"/>
      <c r="CTF109" s="30"/>
      <c r="CTG109" s="30"/>
      <c r="CTH109" s="30"/>
      <c r="CTI109" s="30"/>
      <c r="CTJ109" s="30"/>
      <c r="CTK109" s="30"/>
      <c r="CTL109" s="30"/>
      <c r="CTM109" s="30"/>
      <c r="CTN109" s="30"/>
      <c r="CTO109" s="30"/>
      <c r="CTP109" s="30"/>
      <c r="CTQ109" s="30"/>
      <c r="CTR109" s="30"/>
      <c r="CTS109" s="30"/>
      <c r="CTT109" s="30"/>
      <c r="CTU109" s="30"/>
      <c r="CTV109" s="30"/>
      <c r="CTW109" s="30"/>
      <c r="CTX109" s="30"/>
      <c r="CTY109" s="30"/>
      <c r="CTZ109" s="30"/>
      <c r="CUA109" s="30"/>
      <c r="CUB109" s="30"/>
      <c r="CUC109" s="30"/>
      <c r="CUD109" s="30"/>
      <c r="CUE109" s="30"/>
      <c r="CUF109" s="30"/>
      <c r="CUG109" s="30"/>
      <c r="CUH109" s="30"/>
      <c r="CUI109" s="30"/>
      <c r="CUJ109" s="30"/>
      <c r="CUK109" s="30"/>
      <c r="CUL109" s="30"/>
      <c r="CUM109" s="30"/>
      <c r="CUN109" s="30"/>
      <c r="CUO109" s="30"/>
      <c r="CUP109" s="30"/>
      <c r="CUQ109" s="30"/>
      <c r="CUR109" s="30"/>
      <c r="CUS109" s="30"/>
      <c r="CUT109" s="30"/>
      <c r="CUU109" s="30"/>
      <c r="CUV109" s="30"/>
      <c r="CUW109" s="30"/>
      <c r="CUX109" s="30"/>
      <c r="CUY109" s="30"/>
      <c r="CUZ109" s="30"/>
      <c r="CVA109" s="30"/>
      <c r="CVB109" s="30"/>
      <c r="CVC109" s="30"/>
      <c r="CVD109" s="30"/>
      <c r="CVE109" s="30"/>
      <c r="CVF109" s="30"/>
      <c r="CVG109" s="30"/>
      <c r="CVH109" s="30"/>
      <c r="CVI109" s="30"/>
      <c r="CVJ109" s="30"/>
      <c r="CVK109" s="30"/>
      <c r="CVL109" s="30"/>
      <c r="CVM109" s="30"/>
      <c r="CVN109" s="30"/>
      <c r="CVO109" s="30"/>
      <c r="CVP109" s="30"/>
      <c r="CVQ109" s="30"/>
      <c r="CVR109" s="30"/>
      <c r="CVS109" s="30"/>
      <c r="CVT109" s="30"/>
      <c r="CVU109" s="30"/>
      <c r="CVV109" s="30"/>
      <c r="CVW109" s="30"/>
      <c r="CVX109" s="30"/>
      <c r="CVY109" s="30"/>
      <c r="CVZ109" s="30"/>
      <c r="CWA109" s="30"/>
      <c r="CWB109" s="30"/>
      <c r="CWC109" s="30"/>
      <c r="CWD109" s="30"/>
      <c r="CWE109" s="30"/>
      <c r="CWF109" s="30"/>
      <c r="CWG109" s="30"/>
      <c r="CWH109" s="30"/>
      <c r="CWI109" s="30"/>
      <c r="CWJ109" s="30"/>
      <c r="CWK109" s="30"/>
      <c r="CWL109" s="30"/>
      <c r="CWM109" s="30"/>
      <c r="CWN109" s="30"/>
      <c r="CWO109" s="30"/>
      <c r="CWP109" s="30"/>
      <c r="CWQ109" s="30"/>
      <c r="CWR109" s="30"/>
      <c r="CWS109" s="30"/>
      <c r="CWT109" s="30"/>
      <c r="CWU109" s="30"/>
      <c r="CWV109" s="30"/>
      <c r="CWW109" s="30"/>
      <c r="CWX109" s="30"/>
      <c r="CWY109" s="30"/>
      <c r="CWZ109" s="30"/>
      <c r="CXA109" s="30"/>
      <c r="CXB109" s="30"/>
      <c r="CXC109" s="30"/>
      <c r="CXD109" s="30"/>
      <c r="CXE109" s="30"/>
      <c r="CXF109" s="30"/>
      <c r="CXG109" s="30"/>
      <c r="CXH109" s="30"/>
      <c r="CXI109" s="30"/>
      <c r="CXJ109" s="30"/>
      <c r="CXK109" s="30"/>
      <c r="CXL109" s="30"/>
      <c r="CXM109" s="30"/>
      <c r="CXN109" s="30"/>
      <c r="CXO109" s="30"/>
      <c r="CXP109" s="30"/>
      <c r="CXQ109" s="30"/>
      <c r="CXR109" s="30"/>
      <c r="CXS109" s="30"/>
      <c r="CXT109" s="30"/>
      <c r="CXU109" s="30"/>
      <c r="CXV109" s="30"/>
      <c r="CXW109" s="30"/>
      <c r="CXX109" s="30"/>
      <c r="CXY109" s="30"/>
      <c r="CXZ109" s="30"/>
      <c r="CYA109" s="30"/>
      <c r="CYB109" s="30"/>
      <c r="CYC109" s="30"/>
      <c r="CYD109" s="30"/>
      <c r="CYE109" s="30"/>
      <c r="CYF109" s="30"/>
      <c r="CYG109" s="30"/>
      <c r="CYH109" s="30"/>
      <c r="CYI109" s="30"/>
      <c r="CYJ109" s="30"/>
      <c r="CYK109" s="30"/>
      <c r="CYL109" s="30"/>
      <c r="CYM109" s="30"/>
      <c r="CYN109" s="30"/>
      <c r="CYO109" s="30"/>
      <c r="CYP109" s="30"/>
      <c r="CYQ109" s="30"/>
      <c r="CYR109" s="30"/>
      <c r="CYS109" s="30"/>
      <c r="CYT109" s="30"/>
      <c r="CYU109" s="30"/>
      <c r="CYV109" s="30"/>
      <c r="CYW109" s="30"/>
      <c r="CYX109" s="30"/>
      <c r="CYY109" s="30"/>
      <c r="CYZ109" s="30"/>
      <c r="CZA109" s="30"/>
      <c r="CZB109" s="30"/>
      <c r="CZC109" s="30"/>
      <c r="CZD109" s="30"/>
      <c r="CZE109" s="30"/>
      <c r="CZF109" s="30"/>
      <c r="CZG109" s="30"/>
      <c r="CZH109" s="30"/>
      <c r="CZI109" s="30"/>
      <c r="CZJ109" s="30"/>
      <c r="CZK109" s="30"/>
      <c r="CZL109" s="30"/>
      <c r="CZM109" s="30"/>
      <c r="CZN109" s="30"/>
      <c r="CZO109" s="30"/>
      <c r="CZP109" s="30"/>
      <c r="CZQ109" s="30"/>
      <c r="CZR109" s="30"/>
      <c r="CZS109" s="30"/>
      <c r="CZT109" s="30"/>
      <c r="CZU109" s="30"/>
      <c r="CZV109" s="30"/>
      <c r="CZW109" s="30"/>
      <c r="CZX109" s="30"/>
      <c r="CZY109" s="30"/>
      <c r="CZZ109" s="30"/>
      <c r="DAA109" s="30"/>
      <c r="DAB109" s="30"/>
      <c r="DAC109" s="30"/>
      <c r="DAD109" s="30"/>
      <c r="DAE109" s="30"/>
      <c r="DAF109" s="30"/>
      <c r="DAG109" s="30"/>
      <c r="DAH109" s="30"/>
      <c r="DAI109" s="30"/>
      <c r="DAJ109" s="30"/>
      <c r="DAK109" s="30"/>
      <c r="DAL109" s="30"/>
      <c r="DAM109" s="30"/>
      <c r="DAN109" s="30"/>
      <c r="DAO109" s="30"/>
      <c r="DAP109" s="30"/>
      <c r="DAQ109" s="30"/>
      <c r="DAR109" s="30"/>
      <c r="DAS109" s="30"/>
      <c r="DAT109" s="30"/>
      <c r="DAU109" s="30"/>
      <c r="DAV109" s="30"/>
      <c r="DAW109" s="30"/>
      <c r="DAX109" s="30"/>
      <c r="DAY109" s="30"/>
      <c r="DAZ109" s="30"/>
      <c r="DBA109" s="30"/>
      <c r="DBB109" s="30"/>
      <c r="DBC109" s="30"/>
      <c r="DBD109" s="30"/>
      <c r="DBE109" s="30"/>
      <c r="DBF109" s="30"/>
      <c r="DBG109" s="30"/>
      <c r="DBH109" s="30"/>
      <c r="DBI109" s="30"/>
      <c r="DBJ109" s="30"/>
      <c r="DBK109" s="30"/>
      <c r="DBL109" s="30"/>
      <c r="DBM109" s="30"/>
      <c r="DBN109" s="30"/>
      <c r="DBO109" s="30"/>
      <c r="DBP109" s="30"/>
      <c r="DBQ109" s="30"/>
      <c r="DBR109" s="30"/>
      <c r="DBS109" s="30"/>
      <c r="DBT109" s="30"/>
      <c r="DBU109" s="30"/>
      <c r="DBV109" s="30"/>
      <c r="DBW109" s="30"/>
      <c r="DBX109" s="30"/>
      <c r="DBY109" s="30"/>
      <c r="DBZ109" s="30"/>
      <c r="DCA109" s="30"/>
      <c r="DCB109" s="30"/>
      <c r="DCC109" s="30"/>
      <c r="DCD109" s="30"/>
      <c r="DCE109" s="30"/>
      <c r="DCF109" s="30"/>
      <c r="DCG109" s="30"/>
      <c r="DCH109" s="30"/>
      <c r="DCI109" s="30"/>
      <c r="DCJ109" s="30"/>
      <c r="DCK109" s="30"/>
      <c r="DCL109" s="30"/>
      <c r="DCM109" s="30"/>
      <c r="DCN109" s="30"/>
      <c r="DCO109" s="30"/>
      <c r="DCP109" s="30"/>
      <c r="DCQ109" s="30"/>
      <c r="DCR109" s="30"/>
      <c r="DCS109" s="30"/>
      <c r="DCT109" s="30"/>
      <c r="DCU109" s="30"/>
      <c r="DCV109" s="30"/>
      <c r="DCW109" s="30"/>
      <c r="DCX109" s="30"/>
      <c r="DCY109" s="30"/>
      <c r="DCZ109" s="30"/>
      <c r="DDA109" s="30"/>
      <c r="DDB109" s="30"/>
      <c r="DDC109" s="30"/>
      <c r="DDD109" s="30"/>
      <c r="DDE109" s="30"/>
      <c r="DDF109" s="30"/>
      <c r="DDG109" s="30"/>
      <c r="DDH109" s="30"/>
      <c r="DDI109" s="30"/>
      <c r="DDJ109" s="30"/>
      <c r="DDK109" s="30"/>
      <c r="DDL109" s="30"/>
      <c r="DDM109" s="30"/>
      <c r="DDN109" s="30"/>
      <c r="DDO109" s="30"/>
      <c r="DDP109" s="30"/>
      <c r="DDQ109" s="30"/>
      <c r="DDR109" s="30"/>
      <c r="DDS109" s="30"/>
      <c r="DDT109" s="30"/>
      <c r="DDU109" s="30"/>
      <c r="DDV109" s="30"/>
      <c r="DDW109" s="30"/>
      <c r="DDX109" s="30"/>
      <c r="DDY109" s="30"/>
      <c r="DDZ109" s="30"/>
      <c r="DEA109" s="30"/>
      <c r="DEB109" s="30"/>
      <c r="DEC109" s="30"/>
      <c r="DED109" s="30"/>
      <c r="DEE109" s="30"/>
      <c r="DEF109" s="30"/>
      <c r="DEG109" s="30"/>
      <c r="DEH109" s="30"/>
      <c r="DEI109" s="30"/>
      <c r="DEJ109" s="30"/>
      <c r="DEK109" s="30"/>
      <c r="DEL109" s="30"/>
      <c r="DEM109" s="30"/>
      <c r="DEN109" s="30"/>
      <c r="DEO109" s="30"/>
      <c r="DEP109" s="30"/>
      <c r="DEQ109" s="30"/>
      <c r="DER109" s="30"/>
      <c r="DES109" s="30"/>
      <c r="DET109" s="30"/>
      <c r="DEU109" s="30"/>
      <c r="DEV109" s="30"/>
      <c r="DEW109" s="30"/>
      <c r="DEX109" s="30"/>
      <c r="DEY109" s="30"/>
      <c r="DEZ109" s="30"/>
      <c r="DFA109" s="30"/>
      <c r="DFB109" s="30"/>
      <c r="DFC109" s="30"/>
      <c r="DFD109" s="30"/>
      <c r="DFE109" s="30"/>
      <c r="DFF109" s="30"/>
      <c r="DFG109" s="30"/>
      <c r="DFH109" s="30"/>
      <c r="DFI109" s="30"/>
      <c r="DFJ109" s="30"/>
      <c r="DFK109" s="30"/>
      <c r="DFL109" s="30"/>
      <c r="DFM109" s="30"/>
      <c r="DFN109" s="30"/>
      <c r="DFO109" s="30"/>
      <c r="DFP109" s="30"/>
      <c r="DFQ109" s="30"/>
      <c r="DFR109" s="30"/>
      <c r="DFS109" s="30"/>
      <c r="DFT109" s="30"/>
      <c r="DFU109" s="30"/>
      <c r="DFV109" s="30"/>
      <c r="DFW109" s="30"/>
      <c r="DFX109" s="30"/>
      <c r="DFY109" s="30"/>
      <c r="DFZ109" s="30"/>
      <c r="DGA109" s="30"/>
      <c r="DGB109" s="30"/>
      <c r="DGC109" s="30"/>
      <c r="DGD109" s="30"/>
      <c r="DGE109" s="30"/>
      <c r="DGF109" s="30"/>
      <c r="DGG109" s="30"/>
      <c r="DGH109" s="30"/>
      <c r="DGI109" s="30"/>
      <c r="DGJ109" s="30"/>
      <c r="DGK109" s="30"/>
      <c r="DGL109" s="30"/>
      <c r="DGM109" s="30"/>
      <c r="DGN109" s="30"/>
      <c r="DGO109" s="30"/>
      <c r="DGP109" s="30"/>
      <c r="DGQ109" s="30"/>
      <c r="DGR109" s="30"/>
      <c r="DGS109" s="30"/>
      <c r="DGT109" s="30"/>
      <c r="DGU109" s="30"/>
      <c r="DGV109" s="30"/>
      <c r="DGW109" s="30"/>
      <c r="DGX109" s="30"/>
      <c r="DGY109" s="30"/>
      <c r="DGZ109" s="30"/>
      <c r="DHA109" s="30"/>
      <c r="DHB109" s="30"/>
      <c r="DHC109" s="30"/>
      <c r="DHD109" s="30"/>
      <c r="DHE109" s="30"/>
      <c r="DHF109" s="30"/>
      <c r="DHG109" s="30"/>
      <c r="DHH109" s="30"/>
      <c r="DHI109" s="30"/>
      <c r="DHJ109" s="30"/>
      <c r="DHK109" s="30"/>
      <c r="DHL109" s="30"/>
      <c r="DHM109" s="30"/>
      <c r="DHN109" s="30"/>
      <c r="DHO109" s="30"/>
      <c r="DHP109" s="30"/>
      <c r="DHQ109" s="30"/>
      <c r="DHR109" s="30"/>
      <c r="DHS109" s="30"/>
      <c r="DHT109" s="30"/>
      <c r="DHU109" s="30"/>
      <c r="DHV109" s="30"/>
      <c r="DHW109" s="30"/>
      <c r="DHX109" s="30"/>
      <c r="DHY109" s="30"/>
      <c r="DHZ109" s="30"/>
      <c r="DIA109" s="30"/>
      <c r="DIB109" s="30"/>
      <c r="DIC109" s="30"/>
      <c r="DID109" s="30"/>
      <c r="DIE109" s="30"/>
      <c r="DIF109" s="30"/>
      <c r="DIG109" s="30"/>
      <c r="DIH109" s="30"/>
      <c r="DII109" s="30"/>
      <c r="DIJ109" s="30"/>
      <c r="DIK109" s="30"/>
      <c r="DIL109" s="30"/>
      <c r="DIM109" s="30"/>
      <c r="DIN109" s="30"/>
      <c r="DIO109" s="30"/>
      <c r="DIP109" s="30"/>
      <c r="DIQ109" s="30"/>
      <c r="DIR109" s="30"/>
      <c r="DIS109" s="30"/>
      <c r="DIT109" s="30"/>
      <c r="DIU109" s="30"/>
      <c r="DIV109" s="30"/>
      <c r="DIW109" s="30"/>
      <c r="DIX109" s="30"/>
      <c r="DIY109" s="30"/>
      <c r="DIZ109" s="30"/>
      <c r="DJA109" s="30"/>
      <c r="DJB109" s="30"/>
      <c r="DJC109" s="30"/>
      <c r="DJD109" s="30"/>
      <c r="DJE109" s="30"/>
      <c r="DJF109" s="30"/>
      <c r="DJG109" s="30"/>
      <c r="DJH109" s="30"/>
      <c r="DJI109" s="30"/>
      <c r="DJJ109" s="30"/>
      <c r="DJK109" s="30"/>
      <c r="DJL109" s="30"/>
      <c r="DJM109" s="30"/>
      <c r="DJN109" s="30"/>
      <c r="DJO109" s="30"/>
      <c r="DJP109" s="30"/>
      <c r="DJQ109" s="30"/>
      <c r="DJR109" s="30"/>
      <c r="DJS109" s="30"/>
      <c r="DJT109" s="30"/>
      <c r="DJU109" s="30"/>
      <c r="DJV109" s="30"/>
      <c r="DJW109" s="30"/>
      <c r="DJX109" s="30"/>
      <c r="DJY109" s="30"/>
      <c r="DJZ109" s="30"/>
      <c r="DKA109" s="30"/>
      <c r="DKB109" s="30"/>
      <c r="DKC109" s="30"/>
      <c r="DKD109" s="30"/>
      <c r="DKE109" s="30"/>
      <c r="DKF109" s="30"/>
      <c r="DKG109" s="30"/>
      <c r="DKH109" s="30"/>
      <c r="DKI109" s="30"/>
      <c r="DKJ109" s="30"/>
      <c r="DKK109" s="30"/>
      <c r="DKL109" s="30"/>
      <c r="DKM109" s="30"/>
      <c r="DKN109" s="30"/>
      <c r="DKO109" s="30"/>
      <c r="DKP109" s="30"/>
      <c r="DKQ109" s="30"/>
      <c r="DKR109" s="30"/>
      <c r="DKS109" s="30"/>
      <c r="DKT109" s="30"/>
      <c r="DKU109" s="30"/>
      <c r="DKV109" s="30"/>
      <c r="DKW109" s="30"/>
      <c r="DKX109" s="30"/>
      <c r="DKY109" s="30"/>
      <c r="DKZ109" s="30"/>
      <c r="DLA109" s="30"/>
      <c r="DLB109" s="30"/>
      <c r="DLC109" s="30"/>
      <c r="DLD109" s="30"/>
      <c r="DLE109" s="30"/>
      <c r="DLF109" s="30"/>
      <c r="DLG109" s="30"/>
      <c r="DLH109" s="30"/>
      <c r="DLI109" s="30"/>
      <c r="DLJ109" s="30"/>
      <c r="DLK109" s="30"/>
      <c r="DLL109" s="30"/>
      <c r="DLM109" s="30"/>
      <c r="DLN109" s="30"/>
      <c r="DLO109" s="30"/>
      <c r="DLP109" s="30"/>
      <c r="DLQ109" s="30"/>
      <c r="DLR109" s="30"/>
      <c r="DLS109" s="30"/>
      <c r="DLT109" s="30"/>
      <c r="DLU109" s="30"/>
      <c r="DLV109" s="30"/>
      <c r="DLW109" s="30"/>
      <c r="DLX109" s="30"/>
      <c r="DLY109" s="30"/>
      <c r="DLZ109" s="30"/>
      <c r="DMA109" s="30"/>
      <c r="DMB109" s="30"/>
      <c r="DMC109" s="30"/>
      <c r="DMD109" s="30"/>
      <c r="DME109" s="30"/>
      <c r="DMF109" s="30"/>
      <c r="DMG109" s="30"/>
      <c r="DMH109" s="30"/>
      <c r="DMI109" s="30"/>
      <c r="DMJ109" s="30"/>
      <c r="DMK109" s="30"/>
      <c r="DML109" s="30"/>
      <c r="DMM109" s="30"/>
      <c r="DMN109" s="30"/>
      <c r="DMO109" s="30"/>
      <c r="DMP109" s="30"/>
      <c r="DMQ109" s="30"/>
      <c r="DMR109" s="30"/>
      <c r="DMS109" s="30"/>
      <c r="DMT109" s="30"/>
      <c r="DMU109" s="30"/>
      <c r="DMV109" s="30"/>
      <c r="DMW109" s="30"/>
      <c r="DMX109" s="30"/>
      <c r="DMY109" s="30"/>
      <c r="DMZ109" s="30"/>
      <c r="DNA109" s="30"/>
      <c r="DNB109" s="30"/>
      <c r="DNC109" s="30"/>
      <c r="DND109" s="30"/>
      <c r="DNE109" s="30"/>
      <c r="DNF109" s="30"/>
      <c r="DNG109" s="30"/>
      <c r="DNH109" s="30"/>
      <c r="DNI109" s="30"/>
      <c r="DNJ109" s="30"/>
      <c r="DNK109" s="30"/>
      <c r="DNL109" s="30"/>
      <c r="DNM109" s="30"/>
      <c r="DNN109" s="30"/>
      <c r="DNO109" s="30"/>
      <c r="DNP109" s="30"/>
      <c r="DNQ109" s="30"/>
      <c r="DNR109" s="30"/>
      <c r="DNS109" s="30"/>
      <c r="DNT109" s="30"/>
      <c r="DNU109" s="30"/>
      <c r="DNV109" s="30"/>
      <c r="DNW109" s="30"/>
      <c r="DNX109" s="30"/>
      <c r="DNY109" s="30"/>
      <c r="DNZ109" s="30"/>
      <c r="DOA109" s="30"/>
      <c r="DOB109" s="30"/>
      <c r="DOC109" s="30"/>
      <c r="DOD109" s="30"/>
      <c r="DOE109" s="30"/>
      <c r="DOF109" s="30"/>
      <c r="DOG109" s="30"/>
      <c r="DOH109" s="30"/>
      <c r="DOI109" s="30"/>
      <c r="DOJ109" s="30"/>
      <c r="DOK109" s="30"/>
      <c r="DOL109" s="30"/>
      <c r="DOM109" s="30"/>
      <c r="DON109" s="30"/>
      <c r="DOO109" s="30"/>
      <c r="DOP109" s="30"/>
      <c r="DOQ109" s="30"/>
      <c r="DOR109" s="30"/>
      <c r="DOS109" s="30"/>
      <c r="DOT109" s="30"/>
      <c r="DOU109" s="30"/>
      <c r="DOV109" s="30"/>
      <c r="DOW109" s="30"/>
      <c r="DOX109" s="30"/>
      <c r="DOY109" s="30"/>
      <c r="DOZ109" s="30"/>
      <c r="DPA109" s="30"/>
      <c r="DPB109" s="30"/>
      <c r="DPC109" s="30"/>
      <c r="DPD109" s="30"/>
      <c r="DPE109" s="30"/>
      <c r="DPF109" s="30"/>
      <c r="DPG109" s="30"/>
      <c r="DPH109" s="30"/>
      <c r="DPI109" s="30"/>
      <c r="DPJ109" s="30"/>
      <c r="DPK109" s="30"/>
      <c r="DPL109" s="30"/>
      <c r="DPM109" s="30"/>
      <c r="DPN109" s="30"/>
      <c r="DPO109" s="30"/>
      <c r="DPP109" s="30"/>
      <c r="DPQ109" s="30"/>
      <c r="DPR109" s="30"/>
      <c r="DPS109" s="30"/>
      <c r="DPT109" s="30"/>
      <c r="DPU109" s="30"/>
      <c r="DPV109" s="30"/>
      <c r="DPW109" s="30"/>
      <c r="DPX109" s="30"/>
      <c r="DPY109" s="30"/>
      <c r="DPZ109" s="30"/>
      <c r="DQA109" s="30"/>
      <c r="DQB109" s="30"/>
      <c r="DQC109" s="30"/>
      <c r="DQD109" s="30"/>
      <c r="DQE109" s="30"/>
      <c r="DQF109" s="30"/>
      <c r="DQG109" s="30"/>
      <c r="DQH109" s="30"/>
      <c r="DQI109" s="30"/>
      <c r="DQJ109" s="30"/>
      <c r="DQK109" s="30"/>
      <c r="DQL109" s="30"/>
      <c r="DQM109" s="30"/>
      <c r="DQN109" s="30"/>
      <c r="DQO109" s="30"/>
      <c r="DQP109" s="30"/>
      <c r="DQQ109" s="30"/>
      <c r="DQR109" s="30"/>
      <c r="DQS109" s="30"/>
      <c r="DQT109" s="30"/>
      <c r="DQU109" s="30"/>
      <c r="DQV109" s="30"/>
      <c r="DQW109" s="30"/>
      <c r="DQX109" s="30"/>
      <c r="DQY109" s="30"/>
      <c r="DQZ109" s="30"/>
      <c r="DRA109" s="30"/>
      <c r="DRB109" s="30"/>
      <c r="DRC109" s="30"/>
      <c r="DRD109" s="30"/>
      <c r="DRE109" s="30"/>
      <c r="DRF109" s="30"/>
      <c r="DRG109" s="30"/>
      <c r="DRH109" s="30"/>
      <c r="DRI109" s="30"/>
      <c r="DRJ109" s="30"/>
      <c r="DRK109" s="30"/>
      <c r="DRL109" s="30"/>
      <c r="DRM109" s="30"/>
      <c r="DRN109" s="30"/>
      <c r="DRO109" s="30"/>
      <c r="DRP109" s="30"/>
      <c r="DRQ109" s="30"/>
      <c r="DRR109" s="30"/>
      <c r="DRS109" s="30"/>
      <c r="DRT109" s="30"/>
      <c r="DRU109" s="30"/>
      <c r="DRV109" s="30"/>
      <c r="DRW109" s="30"/>
      <c r="DRX109" s="30"/>
      <c r="DRY109" s="30"/>
      <c r="DRZ109" s="30"/>
      <c r="DSA109" s="30"/>
      <c r="DSB109" s="30"/>
      <c r="DSC109" s="30"/>
      <c r="DSD109" s="30"/>
      <c r="DSE109" s="30"/>
      <c r="DSF109" s="30"/>
      <c r="DSG109" s="30"/>
      <c r="DSH109" s="30"/>
      <c r="DSI109" s="30"/>
      <c r="DSJ109" s="30"/>
      <c r="DSK109" s="30"/>
      <c r="DSL109" s="30"/>
      <c r="DSM109" s="30"/>
      <c r="DSN109" s="30"/>
      <c r="DSO109" s="30"/>
      <c r="DSP109" s="30"/>
      <c r="DSQ109" s="30"/>
      <c r="DSR109" s="30"/>
      <c r="DSS109" s="30"/>
      <c r="DST109" s="30"/>
      <c r="DSU109" s="30"/>
      <c r="DSV109" s="30"/>
      <c r="DSW109" s="30"/>
      <c r="DSX109" s="30"/>
      <c r="DSY109" s="30"/>
      <c r="DSZ109" s="30"/>
      <c r="DTA109" s="30"/>
      <c r="DTB109" s="30"/>
      <c r="DTC109" s="30"/>
      <c r="DTD109" s="30"/>
      <c r="DTE109" s="30"/>
      <c r="DTF109" s="30"/>
      <c r="DTG109" s="30"/>
      <c r="DTH109" s="30"/>
      <c r="DTI109" s="30"/>
      <c r="DTJ109" s="30"/>
      <c r="DTK109" s="30"/>
      <c r="DTL109" s="30"/>
      <c r="DTM109" s="30"/>
      <c r="DTN109" s="30"/>
      <c r="DTO109" s="30"/>
      <c r="DTP109" s="30"/>
      <c r="DTQ109" s="30"/>
      <c r="DTR109" s="30"/>
      <c r="DTS109" s="30"/>
      <c r="DTT109" s="30"/>
      <c r="DTU109" s="30"/>
      <c r="DTV109" s="30"/>
      <c r="DTW109" s="30"/>
      <c r="DTX109" s="30"/>
      <c r="DTY109" s="30"/>
      <c r="DTZ109" s="30"/>
      <c r="DUA109" s="30"/>
      <c r="DUB109" s="30"/>
      <c r="DUC109" s="30"/>
      <c r="DUD109" s="30"/>
      <c r="DUE109" s="30"/>
      <c r="DUF109" s="30"/>
      <c r="DUG109" s="30"/>
      <c r="DUH109" s="30"/>
      <c r="DUI109" s="30"/>
      <c r="DUJ109" s="30"/>
      <c r="DUK109" s="30"/>
      <c r="DUL109" s="30"/>
      <c r="DUM109" s="30"/>
      <c r="DUN109" s="30"/>
      <c r="DUO109" s="30"/>
      <c r="DUP109" s="30"/>
      <c r="DUQ109" s="30"/>
      <c r="DUR109" s="30"/>
      <c r="DUS109" s="30"/>
      <c r="DUT109" s="30"/>
      <c r="DUU109" s="30"/>
      <c r="DUV109" s="30"/>
      <c r="DUW109" s="30"/>
      <c r="DUX109" s="30"/>
      <c r="DUY109" s="30"/>
      <c r="DUZ109" s="30"/>
      <c r="DVA109" s="30"/>
      <c r="DVB109" s="30"/>
      <c r="DVC109" s="30"/>
      <c r="DVD109" s="30"/>
      <c r="DVE109" s="30"/>
      <c r="DVF109" s="30"/>
      <c r="DVG109" s="30"/>
      <c r="DVH109" s="30"/>
      <c r="DVI109" s="30"/>
      <c r="DVJ109" s="30"/>
      <c r="DVK109" s="30"/>
      <c r="DVL109" s="30"/>
      <c r="DVM109" s="30"/>
      <c r="DVN109" s="30"/>
      <c r="DVO109" s="30"/>
      <c r="DVP109" s="30"/>
      <c r="DVQ109" s="30"/>
      <c r="DVR109" s="30"/>
      <c r="DVS109" s="30"/>
      <c r="DVT109" s="30"/>
      <c r="DVU109" s="30"/>
      <c r="DVV109" s="30"/>
      <c r="DVW109" s="30"/>
      <c r="DVX109" s="30"/>
      <c r="DVY109" s="30"/>
      <c r="DVZ109" s="30"/>
      <c r="DWA109" s="30"/>
      <c r="DWB109" s="30"/>
      <c r="DWC109" s="30"/>
      <c r="DWD109" s="30"/>
      <c r="DWE109" s="30"/>
      <c r="DWF109" s="30"/>
      <c r="DWG109" s="30"/>
      <c r="DWH109" s="30"/>
      <c r="DWI109" s="30"/>
      <c r="DWJ109" s="30"/>
      <c r="DWK109" s="30"/>
      <c r="DWL109" s="30"/>
      <c r="DWM109" s="30"/>
      <c r="DWN109" s="30"/>
      <c r="DWO109" s="30"/>
      <c r="DWP109" s="30"/>
      <c r="DWQ109" s="30"/>
      <c r="DWR109" s="30"/>
      <c r="DWS109" s="30"/>
      <c r="DWT109" s="30"/>
      <c r="DWU109" s="30"/>
      <c r="DWV109" s="30"/>
      <c r="DWW109" s="30"/>
      <c r="DWX109" s="30"/>
      <c r="DWY109" s="30"/>
      <c r="DWZ109" s="30"/>
      <c r="DXA109" s="30"/>
      <c r="DXB109" s="30"/>
      <c r="DXC109" s="30"/>
      <c r="DXD109" s="30"/>
      <c r="DXE109" s="30"/>
      <c r="DXF109" s="30"/>
      <c r="DXG109" s="30"/>
      <c r="DXH109" s="30"/>
      <c r="DXI109" s="30"/>
      <c r="DXJ109" s="30"/>
      <c r="DXK109" s="30"/>
      <c r="DXL109" s="30"/>
      <c r="DXM109" s="30"/>
      <c r="DXN109" s="30"/>
      <c r="DXO109" s="30"/>
      <c r="DXP109" s="30"/>
      <c r="DXQ109" s="30"/>
      <c r="DXR109" s="30"/>
      <c r="DXS109" s="30"/>
      <c r="DXT109" s="30"/>
      <c r="DXU109" s="30"/>
      <c r="DXV109" s="30"/>
      <c r="DXW109" s="30"/>
      <c r="DXX109" s="30"/>
      <c r="DXY109" s="30"/>
      <c r="DXZ109" s="30"/>
      <c r="DYA109" s="30"/>
      <c r="DYB109" s="30"/>
      <c r="DYC109" s="30"/>
      <c r="DYD109" s="30"/>
      <c r="DYE109" s="30"/>
      <c r="DYF109" s="30"/>
      <c r="DYG109" s="30"/>
      <c r="DYH109" s="30"/>
      <c r="DYI109" s="30"/>
      <c r="DYJ109" s="30"/>
      <c r="DYK109" s="30"/>
      <c r="DYL109" s="30"/>
      <c r="DYM109" s="30"/>
      <c r="DYN109" s="30"/>
      <c r="DYO109" s="30"/>
      <c r="DYP109" s="30"/>
      <c r="DYQ109" s="30"/>
      <c r="DYR109" s="30"/>
      <c r="DYS109" s="30"/>
      <c r="DYT109" s="30"/>
      <c r="DYU109" s="30"/>
      <c r="DYV109" s="30"/>
      <c r="DYW109" s="30"/>
      <c r="DYX109" s="30"/>
      <c r="DYY109" s="30"/>
      <c r="DYZ109" s="30"/>
      <c r="DZA109" s="30"/>
      <c r="DZB109" s="30"/>
      <c r="DZC109" s="30"/>
      <c r="DZD109" s="30"/>
      <c r="DZE109" s="30"/>
      <c r="DZF109" s="30"/>
      <c r="DZG109" s="30"/>
      <c r="DZH109" s="30"/>
      <c r="DZI109" s="30"/>
      <c r="DZJ109" s="30"/>
      <c r="DZK109" s="30"/>
      <c r="DZL109" s="30"/>
      <c r="DZM109" s="30"/>
      <c r="DZN109" s="30"/>
      <c r="DZO109" s="30"/>
      <c r="DZP109" s="30"/>
      <c r="DZQ109" s="30"/>
      <c r="DZR109" s="30"/>
      <c r="DZS109" s="30"/>
      <c r="DZT109" s="30"/>
      <c r="DZU109" s="30"/>
      <c r="DZV109" s="30"/>
      <c r="DZW109" s="30"/>
      <c r="DZX109" s="30"/>
      <c r="DZY109" s="30"/>
      <c r="DZZ109" s="30"/>
      <c r="EAA109" s="30"/>
      <c r="EAB109" s="30"/>
      <c r="EAC109" s="30"/>
      <c r="EAD109" s="30"/>
      <c r="EAE109" s="30"/>
      <c r="EAF109" s="30"/>
      <c r="EAG109" s="30"/>
      <c r="EAH109" s="30"/>
      <c r="EAI109" s="30"/>
      <c r="EAJ109" s="30"/>
      <c r="EAK109" s="30"/>
      <c r="EAL109" s="30"/>
      <c r="EAM109" s="30"/>
      <c r="EAN109" s="30"/>
      <c r="EAO109" s="30"/>
      <c r="EAP109" s="30"/>
      <c r="EAQ109" s="30"/>
      <c r="EAR109" s="30"/>
      <c r="EAS109" s="30"/>
      <c r="EAT109" s="30"/>
      <c r="EAU109" s="30"/>
      <c r="EAV109" s="30"/>
      <c r="EAW109" s="30"/>
      <c r="EAX109" s="30"/>
      <c r="EAY109" s="30"/>
      <c r="EAZ109" s="30"/>
      <c r="EBA109" s="30"/>
      <c r="EBB109" s="30"/>
      <c r="EBC109" s="30"/>
      <c r="EBD109" s="30"/>
      <c r="EBE109" s="30"/>
      <c r="EBF109" s="30"/>
      <c r="EBG109" s="30"/>
      <c r="EBH109" s="30"/>
      <c r="EBI109" s="30"/>
      <c r="EBJ109" s="30"/>
      <c r="EBK109" s="30"/>
      <c r="EBL109" s="30"/>
      <c r="EBM109" s="30"/>
      <c r="EBN109" s="30"/>
      <c r="EBO109" s="30"/>
      <c r="EBP109" s="30"/>
      <c r="EBQ109" s="30"/>
      <c r="EBR109" s="30"/>
      <c r="EBS109" s="30"/>
      <c r="EBT109" s="30"/>
      <c r="EBU109" s="30"/>
      <c r="EBV109" s="30"/>
      <c r="EBW109" s="30"/>
      <c r="EBX109" s="30"/>
      <c r="EBY109" s="30"/>
      <c r="EBZ109" s="30"/>
      <c r="ECA109" s="30"/>
      <c r="ECB109" s="30"/>
      <c r="ECC109" s="30"/>
      <c r="ECD109" s="30"/>
      <c r="ECE109" s="30"/>
      <c r="ECF109" s="30"/>
      <c r="ECG109" s="30"/>
      <c r="ECH109" s="30"/>
      <c r="ECI109" s="30"/>
      <c r="ECJ109" s="30"/>
      <c r="ECK109" s="30"/>
      <c r="ECL109" s="30"/>
      <c r="ECM109" s="30"/>
      <c r="ECN109" s="30"/>
      <c r="ECO109" s="30"/>
      <c r="ECP109" s="30"/>
      <c r="ECQ109" s="30"/>
      <c r="ECR109" s="30"/>
      <c r="ECS109" s="30"/>
      <c r="ECT109" s="30"/>
      <c r="ECU109" s="30"/>
      <c r="ECV109" s="30"/>
      <c r="ECW109" s="30"/>
      <c r="ECX109" s="30"/>
      <c r="ECY109" s="30"/>
      <c r="ECZ109" s="30"/>
      <c r="EDA109" s="30"/>
      <c r="EDB109" s="30"/>
      <c r="EDC109" s="30"/>
      <c r="EDD109" s="30"/>
      <c r="EDE109" s="30"/>
      <c r="EDF109" s="30"/>
      <c r="EDG109" s="30"/>
      <c r="EDH109" s="30"/>
      <c r="EDI109" s="30"/>
      <c r="EDJ109" s="30"/>
      <c r="EDK109" s="30"/>
      <c r="EDL109" s="30"/>
      <c r="EDM109" s="30"/>
      <c r="EDN109" s="30"/>
      <c r="EDO109" s="30"/>
      <c r="EDP109" s="30"/>
      <c r="EDQ109" s="30"/>
      <c r="EDR109" s="30"/>
      <c r="EDS109" s="30"/>
      <c r="EDT109" s="30"/>
      <c r="EDU109" s="30"/>
      <c r="EDV109" s="30"/>
      <c r="EDW109" s="30"/>
      <c r="EDX109" s="30"/>
      <c r="EDY109" s="30"/>
      <c r="EDZ109" s="30"/>
      <c r="EEA109" s="30"/>
      <c r="EEB109" s="30"/>
      <c r="EEC109" s="30"/>
      <c r="EED109" s="30"/>
      <c r="EEE109" s="30"/>
      <c r="EEF109" s="30"/>
      <c r="EEG109" s="30"/>
      <c r="EEH109" s="30"/>
      <c r="EEI109" s="30"/>
      <c r="EEJ109" s="30"/>
      <c r="EEK109" s="30"/>
      <c r="EEL109" s="30"/>
      <c r="EEM109" s="30"/>
      <c r="EEN109" s="30"/>
      <c r="EEO109" s="30"/>
      <c r="EEP109" s="30"/>
      <c r="EEQ109" s="30"/>
      <c r="EER109" s="30"/>
      <c r="EES109" s="30"/>
      <c r="EET109" s="30"/>
      <c r="EEU109" s="30"/>
      <c r="EEV109" s="30"/>
      <c r="EEW109" s="30"/>
      <c r="EEX109" s="30"/>
      <c r="EEY109" s="30"/>
      <c r="EEZ109" s="30"/>
      <c r="EFA109" s="30"/>
      <c r="EFB109" s="30"/>
      <c r="EFC109" s="30"/>
      <c r="EFD109" s="30"/>
      <c r="EFE109" s="30"/>
      <c r="EFF109" s="30"/>
      <c r="EFG109" s="30"/>
      <c r="EFH109" s="30"/>
      <c r="EFI109" s="30"/>
      <c r="EFJ109" s="30"/>
      <c r="EFK109" s="30"/>
      <c r="EFL109" s="30"/>
      <c r="EFM109" s="30"/>
      <c r="EFN109" s="30"/>
      <c r="EFO109" s="30"/>
      <c r="EFP109" s="30"/>
      <c r="EFQ109" s="30"/>
      <c r="EFR109" s="30"/>
      <c r="EFS109" s="30"/>
      <c r="EFT109" s="30"/>
      <c r="EFU109" s="30"/>
      <c r="EFV109" s="30"/>
      <c r="EFW109" s="30"/>
      <c r="EFX109" s="30"/>
      <c r="EFY109" s="30"/>
      <c r="EFZ109" s="30"/>
      <c r="EGA109" s="30"/>
      <c r="EGB109" s="30"/>
      <c r="EGC109" s="30"/>
      <c r="EGD109" s="30"/>
      <c r="EGE109" s="30"/>
      <c r="EGF109" s="30"/>
      <c r="EGG109" s="30"/>
      <c r="EGH109" s="30"/>
      <c r="EGI109" s="30"/>
      <c r="EGJ109" s="30"/>
      <c r="EGK109" s="30"/>
      <c r="EGL109" s="30"/>
      <c r="EGM109" s="30"/>
      <c r="EGN109" s="30"/>
      <c r="EGO109" s="30"/>
      <c r="EGP109" s="30"/>
      <c r="EGQ109" s="30"/>
      <c r="EGR109" s="30"/>
      <c r="EGS109" s="30"/>
      <c r="EGT109" s="30"/>
      <c r="EGU109" s="30"/>
      <c r="EGV109" s="30"/>
      <c r="EGW109" s="30"/>
      <c r="EGX109" s="30"/>
      <c r="EGY109" s="30"/>
      <c r="EGZ109" s="30"/>
      <c r="EHA109" s="30"/>
      <c r="EHB109" s="30"/>
      <c r="EHC109" s="30"/>
      <c r="EHD109" s="30"/>
      <c r="EHE109" s="30"/>
      <c r="EHF109" s="30"/>
      <c r="EHG109" s="30"/>
      <c r="EHH109" s="30"/>
      <c r="EHI109" s="30"/>
      <c r="EHJ109" s="30"/>
      <c r="EHK109" s="30"/>
      <c r="EHL109" s="30"/>
      <c r="EHM109" s="30"/>
      <c r="EHN109" s="30"/>
      <c r="EHO109" s="30"/>
      <c r="EHP109" s="30"/>
      <c r="EHQ109" s="30"/>
      <c r="EHR109" s="30"/>
      <c r="EHS109" s="30"/>
      <c r="EHT109" s="30"/>
      <c r="EHU109" s="30"/>
      <c r="EHV109" s="30"/>
      <c r="EHW109" s="30"/>
      <c r="EHX109" s="30"/>
      <c r="EHY109" s="30"/>
      <c r="EHZ109" s="30"/>
      <c r="EIA109" s="30"/>
      <c r="EIB109" s="30"/>
      <c r="EIC109" s="30"/>
      <c r="EID109" s="30"/>
      <c r="EIE109" s="30"/>
      <c r="EIF109" s="30"/>
      <c r="EIG109" s="30"/>
      <c r="EIH109" s="30"/>
      <c r="EII109" s="30"/>
      <c r="EIJ109" s="30"/>
      <c r="EIK109" s="30"/>
      <c r="EIL109" s="30"/>
      <c r="EIM109" s="30"/>
      <c r="EIN109" s="30"/>
      <c r="EIO109" s="30"/>
      <c r="EIP109" s="30"/>
      <c r="EIQ109" s="30"/>
      <c r="EIR109" s="30"/>
      <c r="EIS109" s="30"/>
      <c r="EIT109" s="30"/>
      <c r="EIU109" s="30"/>
      <c r="EIV109" s="30"/>
      <c r="EIW109" s="30"/>
      <c r="EIX109" s="30"/>
      <c r="EIY109" s="30"/>
      <c r="EIZ109" s="30"/>
      <c r="EJA109" s="30"/>
      <c r="EJB109" s="30"/>
      <c r="EJC109" s="30"/>
      <c r="EJD109" s="30"/>
      <c r="EJE109" s="30"/>
      <c r="EJF109" s="30"/>
      <c r="EJG109" s="30"/>
      <c r="EJH109" s="30"/>
      <c r="EJI109" s="30"/>
      <c r="EJJ109" s="30"/>
      <c r="EJK109" s="30"/>
      <c r="EJL109" s="30"/>
      <c r="EJM109" s="30"/>
      <c r="EJN109" s="30"/>
      <c r="EJO109" s="30"/>
      <c r="EJP109" s="30"/>
      <c r="EJQ109" s="30"/>
      <c r="EJR109" s="30"/>
      <c r="EJS109" s="30"/>
      <c r="EJT109" s="30"/>
      <c r="EJU109" s="30"/>
      <c r="EJV109" s="30"/>
      <c r="EJW109" s="30"/>
      <c r="EJX109" s="30"/>
      <c r="EJY109" s="30"/>
      <c r="EJZ109" s="30"/>
      <c r="EKA109" s="30"/>
      <c r="EKB109" s="30"/>
      <c r="EKC109" s="30"/>
      <c r="EKD109" s="30"/>
      <c r="EKE109" s="30"/>
      <c r="EKF109" s="30"/>
      <c r="EKG109" s="30"/>
      <c r="EKH109" s="30"/>
      <c r="EKI109" s="30"/>
      <c r="EKJ109" s="30"/>
      <c r="EKK109" s="30"/>
      <c r="EKL109" s="30"/>
      <c r="EKM109" s="30"/>
      <c r="EKN109" s="30"/>
      <c r="EKO109" s="30"/>
      <c r="EKP109" s="30"/>
      <c r="EKQ109" s="30"/>
      <c r="EKR109" s="30"/>
      <c r="EKS109" s="30"/>
      <c r="EKT109" s="30"/>
      <c r="EKU109" s="30"/>
      <c r="EKV109" s="30"/>
      <c r="EKW109" s="30"/>
      <c r="EKX109" s="30"/>
      <c r="EKY109" s="30"/>
      <c r="EKZ109" s="30"/>
      <c r="ELA109" s="30"/>
      <c r="ELB109" s="30"/>
      <c r="ELC109" s="30"/>
      <c r="ELD109" s="30"/>
      <c r="ELE109" s="30"/>
      <c r="ELF109" s="30"/>
      <c r="ELG109" s="30"/>
      <c r="ELH109" s="30"/>
      <c r="ELI109" s="30"/>
      <c r="ELJ109" s="30"/>
      <c r="ELK109" s="30"/>
      <c r="ELL109" s="30"/>
      <c r="ELM109" s="30"/>
      <c r="ELN109" s="30"/>
      <c r="ELO109" s="30"/>
      <c r="ELP109" s="30"/>
      <c r="ELQ109" s="30"/>
      <c r="ELR109" s="30"/>
      <c r="ELS109" s="30"/>
      <c r="ELT109" s="30"/>
      <c r="ELU109" s="30"/>
      <c r="ELV109" s="30"/>
      <c r="ELW109" s="30"/>
      <c r="ELX109" s="30"/>
      <c r="ELY109" s="30"/>
      <c r="ELZ109" s="30"/>
      <c r="EMA109" s="30"/>
      <c r="EMB109" s="30"/>
      <c r="EMC109" s="30"/>
      <c r="EMD109" s="30"/>
      <c r="EME109" s="30"/>
      <c r="EMF109" s="30"/>
      <c r="EMG109" s="30"/>
      <c r="EMH109" s="30"/>
      <c r="EMI109" s="30"/>
      <c r="EMJ109" s="30"/>
      <c r="EMK109" s="30"/>
      <c r="EML109" s="30"/>
      <c r="EMM109" s="30"/>
      <c r="EMN109" s="30"/>
      <c r="EMO109" s="30"/>
      <c r="EMP109" s="30"/>
      <c r="EMQ109" s="30"/>
      <c r="EMR109" s="30"/>
      <c r="EMS109" s="30"/>
      <c r="EMT109" s="30"/>
      <c r="EMU109" s="30"/>
      <c r="EMV109" s="30"/>
      <c r="EMW109" s="30"/>
      <c r="EMX109" s="30"/>
      <c r="EMY109" s="30"/>
      <c r="EMZ109" s="30"/>
      <c r="ENA109" s="30"/>
      <c r="ENB109" s="30"/>
      <c r="ENC109" s="30"/>
      <c r="END109" s="30"/>
      <c r="ENE109" s="30"/>
      <c r="ENF109" s="30"/>
      <c r="ENG109" s="30"/>
      <c r="ENH109" s="30"/>
      <c r="ENI109" s="30"/>
      <c r="ENJ109" s="30"/>
      <c r="ENK109" s="30"/>
      <c r="ENL109" s="30"/>
      <c r="ENM109" s="30"/>
      <c r="ENN109" s="30"/>
      <c r="ENO109" s="30"/>
      <c r="ENP109" s="30"/>
      <c r="ENQ109" s="30"/>
      <c r="ENR109" s="30"/>
      <c r="ENS109" s="30"/>
      <c r="ENT109" s="30"/>
      <c r="ENU109" s="30"/>
      <c r="ENV109" s="30"/>
      <c r="ENW109" s="30"/>
      <c r="ENX109" s="30"/>
      <c r="ENY109" s="30"/>
      <c r="ENZ109" s="30"/>
      <c r="EOA109" s="30"/>
      <c r="EOB109" s="30"/>
      <c r="EOC109" s="30"/>
      <c r="EOD109" s="30"/>
      <c r="EOE109" s="30"/>
      <c r="EOF109" s="30"/>
      <c r="EOG109" s="30"/>
      <c r="EOH109" s="30"/>
      <c r="EOI109" s="30"/>
      <c r="EOJ109" s="30"/>
      <c r="EOK109" s="30"/>
      <c r="EOL109" s="30"/>
      <c r="EOM109" s="30"/>
      <c r="EON109" s="30"/>
      <c r="EOO109" s="30"/>
      <c r="EOP109" s="30"/>
      <c r="EOQ109" s="30"/>
      <c r="EOR109" s="30"/>
      <c r="EOS109" s="30"/>
      <c r="EOT109" s="30"/>
      <c r="EOU109" s="30"/>
      <c r="EOV109" s="30"/>
      <c r="EOW109" s="30"/>
      <c r="EOX109" s="30"/>
      <c r="EOY109" s="30"/>
      <c r="EOZ109" s="30"/>
      <c r="EPA109" s="30"/>
      <c r="EPB109" s="30"/>
      <c r="EPC109" s="30"/>
      <c r="EPD109" s="30"/>
      <c r="EPE109" s="30"/>
      <c r="EPF109" s="30"/>
      <c r="EPG109" s="30"/>
      <c r="EPH109" s="30"/>
      <c r="EPI109" s="30"/>
      <c r="EPJ109" s="30"/>
      <c r="EPK109" s="30"/>
      <c r="EPL109" s="30"/>
      <c r="EPM109" s="30"/>
      <c r="EPN109" s="30"/>
      <c r="EPO109" s="30"/>
      <c r="EPP109" s="30"/>
      <c r="EPQ109" s="30"/>
      <c r="EPR109" s="30"/>
      <c r="EPS109" s="30"/>
      <c r="EPT109" s="30"/>
      <c r="EPU109" s="30"/>
      <c r="EPV109" s="30"/>
      <c r="EPW109" s="30"/>
      <c r="EPX109" s="30"/>
      <c r="EPY109" s="30"/>
      <c r="EPZ109" s="30"/>
      <c r="EQA109" s="30"/>
      <c r="EQB109" s="30"/>
      <c r="EQC109" s="30"/>
      <c r="EQD109" s="30"/>
      <c r="EQE109" s="30"/>
      <c r="EQF109" s="30"/>
      <c r="EQG109" s="30"/>
      <c r="EQH109" s="30"/>
      <c r="EQI109" s="30"/>
      <c r="EQJ109" s="30"/>
      <c r="EQK109" s="30"/>
      <c r="EQL109" s="30"/>
      <c r="EQM109" s="30"/>
      <c r="EQN109" s="30"/>
      <c r="EQO109" s="30"/>
      <c r="EQP109" s="30"/>
      <c r="EQQ109" s="30"/>
      <c r="EQR109" s="30"/>
      <c r="EQS109" s="30"/>
      <c r="EQT109" s="30"/>
      <c r="EQU109" s="30"/>
      <c r="EQV109" s="30"/>
      <c r="EQW109" s="30"/>
      <c r="EQX109" s="30"/>
      <c r="EQY109" s="30"/>
      <c r="EQZ109" s="30"/>
      <c r="ERA109" s="30"/>
      <c r="ERB109" s="30"/>
      <c r="ERC109" s="30"/>
      <c r="ERD109" s="30"/>
      <c r="ERE109" s="30"/>
      <c r="ERF109" s="30"/>
      <c r="ERG109" s="30"/>
      <c r="ERH109" s="30"/>
      <c r="ERI109" s="30"/>
      <c r="ERJ109" s="30"/>
      <c r="ERK109" s="30"/>
      <c r="ERL109" s="30"/>
      <c r="ERM109" s="30"/>
      <c r="ERN109" s="30"/>
      <c r="ERO109" s="30"/>
      <c r="ERP109" s="30"/>
      <c r="ERQ109" s="30"/>
      <c r="ERR109" s="30"/>
      <c r="ERS109" s="30"/>
      <c r="ERT109" s="30"/>
      <c r="ERU109" s="30"/>
      <c r="ERV109" s="30"/>
      <c r="ERW109" s="30"/>
      <c r="ERX109" s="30"/>
      <c r="ERY109" s="30"/>
      <c r="ERZ109" s="30"/>
      <c r="ESA109" s="30"/>
      <c r="ESB109" s="30"/>
      <c r="ESC109" s="30"/>
      <c r="ESD109" s="30"/>
      <c r="ESE109" s="30"/>
      <c r="ESF109" s="30"/>
      <c r="ESG109" s="30"/>
      <c r="ESH109" s="30"/>
      <c r="ESI109" s="30"/>
      <c r="ESJ109" s="30"/>
      <c r="ESK109" s="30"/>
      <c r="ESL109" s="30"/>
      <c r="ESM109" s="30"/>
      <c r="ESN109" s="30"/>
      <c r="ESO109" s="30"/>
      <c r="ESP109" s="30"/>
      <c r="ESQ109" s="30"/>
      <c r="ESR109" s="30"/>
      <c r="ESS109" s="30"/>
      <c r="EST109" s="30"/>
      <c r="ESU109" s="30"/>
      <c r="ESV109" s="30"/>
      <c r="ESW109" s="30"/>
      <c r="ESX109" s="30"/>
      <c r="ESY109" s="30"/>
      <c r="ESZ109" s="30"/>
      <c r="ETA109" s="30"/>
      <c r="ETB109" s="30"/>
      <c r="ETC109" s="30"/>
      <c r="ETD109" s="30"/>
      <c r="ETE109" s="30"/>
      <c r="ETF109" s="30"/>
      <c r="ETG109" s="30"/>
      <c r="ETH109" s="30"/>
      <c r="ETI109" s="30"/>
      <c r="ETJ109" s="30"/>
      <c r="ETK109" s="30"/>
      <c r="ETL109" s="30"/>
      <c r="ETM109" s="30"/>
      <c r="ETN109" s="30"/>
      <c r="ETO109" s="30"/>
      <c r="ETP109" s="30"/>
      <c r="ETQ109" s="30"/>
      <c r="ETR109" s="30"/>
      <c r="ETS109" s="30"/>
      <c r="ETT109" s="30"/>
      <c r="ETU109" s="30"/>
      <c r="ETV109" s="30"/>
      <c r="ETW109" s="30"/>
      <c r="ETX109" s="30"/>
      <c r="ETY109" s="30"/>
      <c r="ETZ109" s="30"/>
      <c r="EUA109" s="30"/>
      <c r="EUB109" s="30"/>
      <c r="EUC109" s="30"/>
      <c r="EUD109" s="30"/>
      <c r="EUE109" s="30"/>
      <c r="EUF109" s="30"/>
      <c r="EUG109" s="30"/>
      <c r="EUH109" s="30"/>
      <c r="EUI109" s="30"/>
      <c r="EUJ109" s="30"/>
      <c r="EUK109" s="30"/>
      <c r="EUL109" s="30"/>
      <c r="EUM109" s="30"/>
      <c r="EUN109" s="30"/>
      <c r="EUO109" s="30"/>
      <c r="EUP109" s="30"/>
      <c r="EUQ109" s="30"/>
      <c r="EUR109" s="30"/>
      <c r="EUS109" s="30"/>
      <c r="EUT109" s="30"/>
      <c r="EUU109" s="30"/>
      <c r="EUV109" s="30"/>
      <c r="EUW109" s="30"/>
      <c r="EUX109" s="30"/>
      <c r="EUY109" s="30"/>
      <c r="EUZ109" s="30"/>
      <c r="EVA109" s="30"/>
      <c r="EVB109" s="30"/>
      <c r="EVC109" s="30"/>
      <c r="EVD109" s="30"/>
      <c r="EVE109" s="30"/>
      <c r="EVF109" s="30"/>
      <c r="EVG109" s="30"/>
      <c r="EVH109" s="30"/>
      <c r="EVI109" s="30"/>
      <c r="EVJ109" s="30"/>
      <c r="EVK109" s="30"/>
      <c r="EVL109" s="30"/>
      <c r="EVM109" s="30"/>
      <c r="EVN109" s="30"/>
      <c r="EVO109" s="30"/>
      <c r="EVP109" s="30"/>
      <c r="EVQ109" s="30"/>
      <c r="EVR109" s="30"/>
      <c r="EVS109" s="30"/>
      <c r="EVT109" s="30"/>
      <c r="EVU109" s="30"/>
      <c r="EVV109" s="30"/>
      <c r="EVW109" s="30"/>
      <c r="EVX109" s="30"/>
      <c r="EVY109" s="30"/>
      <c r="EVZ109" s="30"/>
      <c r="EWA109" s="30"/>
      <c r="EWB109" s="30"/>
      <c r="EWC109" s="30"/>
      <c r="EWD109" s="30"/>
      <c r="EWE109" s="30"/>
      <c r="EWF109" s="30"/>
      <c r="EWG109" s="30"/>
      <c r="EWH109" s="30"/>
      <c r="EWI109" s="30"/>
      <c r="EWJ109" s="30"/>
      <c r="EWK109" s="30"/>
      <c r="EWL109" s="30"/>
      <c r="EWM109" s="30"/>
      <c r="EWN109" s="30"/>
      <c r="EWO109" s="30"/>
      <c r="EWP109" s="30"/>
      <c r="EWQ109" s="30"/>
      <c r="EWR109" s="30"/>
      <c r="EWS109" s="30"/>
      <c r="EWT109" s="30"/>
      <c r="EWU109" s="30"/>
      <c r="EWV109" s="30"/>
      <c r="EWW109" s="30"/>
      <c r="EWX109" s="30"/>
      <c r="EWY109" s="30"/>
      <c r="EWZ109" s="30"/>
      <c r="EXA109" s="30"/>
      <c r="EXB109" s="30"/>
      <c r="EXC109" s="30"/>
      <c r="EXD109" s="30"/>
      <c r="EXE109" s="30"/>
      <c r="EXF109" s="30"/>
      <c r="EXG109" s="30"/>
      <c r="EXH109" s="30"/>
      <c r="EXI109" s="30"/>
      <c r="EXJ109" s="30"/>
      <c r="EXK109" s="30"/>
      <c r="EXL109" s="30"/>
      <c r="EXM109" s="30"/>
      <c r="EXN109" s="30"/>
      <c r="EXO109" s="30"/>
      <c r="EXP109" s="30"/>
      <c r="EXQ109" s="30"/>
      <c r="EXR109" s="30"/>
      <c r="EXS109" s="30"/>
      <c r="EXT109" s="30"/>
      <c r="EXU109" s="30"/>
      <c r="EXV109" s="30"/>
      <c r="EXW109" s="30"/>
      <c r="EXX109" s="30"/>
      <c r="EXY109" s="30"/>
      <c r="EXZ109" s="30"/>
      <c r="EYA109" s="30"/>
      <c r="EYB109" s="30"/>
      <c r="EYC109" s="30"/>
      <c r="EYD109" s="30"/>
      <c r="EYE109" s="30"/>
      <c r="EYF109" s="30"/>
      <c r="EYG109" s="30"/>
      <c r="EYH109" s="30"/>
      <c r="EYI109" s="30"/>
      <c r="EYJ109" s="30"/>
      <c r="EYK109" s="30"/>
      <c r="EYL109" s="30"/>
      <c r="EYM109" s="30"/>
      <c r="EYN109" s="30"/>
      <c r="EYO109" s="30"/>
      <c r="EYP109" s="30"/>
      <c r="EYQ109" s="30"/>
      <c r="EYR109" s="30"/>
      <c r="EYS109" s="30"/>
      <c r="EYT109" s="30"/>
      <c r="EYU109" s="30"/>
      <c r="EYV109" s="30"/>
      <c r="EYW109" s="30"/>
      <c r="EYX109" s="30"/>
      <c r="EYY109" s="30"/>
      <c r="EYZ109" s="30"/>
      <c r="EZA109" s="30"/>
      <c r="EZB109" s="30"/>
      <c r="EZC109" s="30"/>
      <c r="EZD109" s="30"/>
      <c r="EZE109" s="30"/>
      <c r="EZF109" s="30"/>
      <c r="EZG109" s="30"/>
      <c r="EZH109" s="30"/>
      <c r="EZI109" s="30"/>
      <c r="EZJ109" s="30"/>
      <c r="EZK109" s="30"/>
      <c r="EZL109" s="30"/>
      <c r="EZM109" s="30"/>
      <c r="EZN109" s="30"/>
      <c r="EZO109" s="30"/>
      <c r="EZP109" s="30"/>
      <c r="EZQ109" s="30"/>
      <c r="EZR109" s="30"/>
      <c r="EZS109" s="30"/>
      <c r="EZT109" s="30"/>
      <c r="EZU109" s="30"/>
      <c r="EZV109" s="30"/>
      <c r="EZW109" s="30"/>
      <c r="EZX109" s="30"/>
      <c r="EZY109" s="30"/>
      <c r="EZZ109" s="30"/>
      <c r="FAA109" s="30"/>
      <c r="FAB109" s="30"/>
      <c r="FAC109" s="30"/>
      <c r="FAD109" s="30"/>
      <c r="FAE109" s="30"/>
      <c r="FAF109" s="30"/>
      <c r="FAG109" s="30"/>
      <c r="FAH109" s="30"/>
      <c r="FAI109" s="30"/>
      <c r="FAJ109" s="30"/>
      <c r="FAK109" s="30"/>
      <c r="FAL109" s="30"/>
      <c r="FAM109" s="30"/>
      <c r="FAN109" s="30"/>
      <c r="FAO109" s="30"/>
      <c r="FAP109" s="30"/>
      <c r="FAQ109" s="30"/>
      <c r="FAR109" s="30"/>
      <c r="FAS109" s="30"/>
      <c r="FAT109" s="30"/>
      <c r="FAU109" s="30"/>
      <c r="FAV109" s="30"/>
      <c r="FAW109" s="30"/>
      <c r="FAX109" s="30"/>
      <c r="FAY109" s="30"/>
      <c r="FAZ109" s="30"/>
      <c r="FBA109" s="30"/>
      <c r="FBB109" s="30"/>
      <c r="FBC109" s="30"/>
      <c r="FBD109" s="30"/>
      <c r="FBE109" s="30"/>
      <c r="FBF109" s="30"/>
      <c r="FBG109" s="30"/>
      <c r="FBH109" s="30"/>
      <c r="FBI109" s="30"/>
      <c r="FBJ109" s="30"/>
      <c r="FBK109" s="30"/>
      <c r="FBL109" s="30"/>
      <c r="FBM109" s="30"/>
      <c r="FBN109" s="30"/>
      <c r="FBO109" s="30"/>
      <c r="FBP109" s="30"/>
      <c r="FBQ109" s="30"/>
      <c r="FBR109" s="30"/>
      <c r="FBS109" s="30"/>
      <c r="FBT109" s="30"/>
      <c r="FBU109" s="30"/>
      <c r="FBV109" s="30"/>
      <c r="FBW109" s="30"/>
      <c r="FBX109" s="30"/>
      <c r="FBY109" s="30"/>
      <c r="FBZ109" s="30"/>
      <c r="FCA109" s="30"/>
      <c r="FCB109" s="30"/>
      <c r="FCC109" s="30"/>
      <c r="FCD109" s="30"/>
      <c r="FCE109" s="30"/>
      <c r="FCF109" s="30"/>
      <c r="FCG109" s="30"/>
      <c r="FCH109" s="30"/>
      <c r="FCI109" s="30"/>
      <c r="FCJ109" s="30"/>
      <c r="FCK109" s="30"/>
      <c r="FCL109" s="30"/>
      <c r="FCM109" s="30"/>
      <c r="FCN109" s="30"/>
      <c r="FCO109" s="30"/>
      <c r="FCP109" s="30"/>
      <c r="FCQ109" s="30"/>
      <c r="FCR109" s="30"/>
      <c r="FCS109" s="30"/>
      <c r="FCT109" s="30"/>
      <c r="FCU109" s="30"/>
      <c r="FCV109" s="30"/>
      <c r="FCW109" s="30"/>
      <c r="FCX109" s="30"/>
      <c r="FCY109" s="30"/>
      <c r="FCZ109" s="30"/>
      <c r="FDA109" s="30"/>
      <c r="FDB109" s="30"/>
      <c r="FDC109" s="30"/>
      <c r="FDD109" s="30"/>
      <c r="FDE109" s="30"/>
      <c r="FDF109" s="30"/>
      <c r="FDG109" s="30"/>
      <c r="FDH109" s="30"/>
      <c r="FDI109" s="30"/>
      <c r="FDJ109" s="30"/>
      <c r="FDK109" s="30"/>
      <c r="FDL109" s="30"/>
      <c r="FDM109" s="30"/>
      <c r="FDN109" s="30"/>
      <c r="FDO109" s="30"/>
      <c r="FDP109" s="30"/>
      <c r="FDQ109" s="30"/>
      <c r="FDR109" s="30"/>
      <c r="FDS109" s="30"/>
      <c r="FDT109" s="30"/>
      <c r="FDU109" s="30"/>
      <c r="FDV109" s="30"/>
      <c r="FDW109" s="30"/>
      <c r="FDX109" s="30"/>
      <c r="FDY109" s="30"/>
      <c r="FDZ109" s="30"/>
      <c r="FEA109" s="30"/>
      <c r="FEB109" s="30"/>
      <c r="FEC109" s="30"/>
      <c r="FED109" s="30"/>
      <c r="FEE109" s="30"/>
      <c r="FEF109" s="30"/>
      <c r="FEG109" s="30"/>
      <c r="FEH109" s="30"/>
      <c r="FEI109" s="30"/>
      <c r="FEJ109" s="30"/>
      <c r="FEK109" s="30"/>
      <c r="FEL109" s="30"/>
      <c r="FEM109" s="30"/>
      <c r="FEN109" s="30"/>
      <c r="FEO109" s="30"/>
      <c r="FEP109" s="30"/>
      <c r="FEQ109" s="30"/>
      <c r="FER109" s="30"/>
      <c r="FES109" s="30"/>
      <c r="FET109" s="30"/>
      <c r="FEU109" s="30"/>
      <c r="FEV109" s="30"/>
      <c r="FEW109" s="30"/>
      <c r="FEX109" s="30"/>
      <c r="FEY109" s="30"/>
      <c r="FEZ109" s="30"/>
      <c r="FFA109" s="30"/>
      <c r="FFB109" s="30"/>
      <c r="FFC109" s="30"/>
      <c r="FFD109" s="30"/>
      <c r="FFE109" s="30"/>
      <c r="FFF109" s="30"/>
      <c r="FFG109" s="30"/>
      <c r="FFH109" s="30"/>
      <c r="FFI109" s="30"/>
      <c r="FFJ109" s="30"/>
      <c r="FFK109" s="30"/>
      <c r="FFL109" s="30"/>
      <c r="FFM109" s="30"/>
      <c r="FFN109" s="30"/>
      <c r="FFO109" s="30"/>
      <c r="FFP109" s="30"/>
      <c r="FFQ109" s="30"/>
      <c r="FFR109" s="30"/>
      <c r="FFS109" s="30"/>
      <c r="FFT109" s="30"/>
      <c r="FFU109" s="30"/>
      <c r="FFV109" s="30"/>
      <c r="FFW109" s="30"/>
      <c r="FFX109" s="30"/>
      <c r="FFY109" s="30"/>
      <c r="FFZ109" s="30"/>
      <c r="FGA109" s="30"/>
      <c r="FGB109" s="30"/>
      <c r="FGC109" s="30"/>
      <c r="FGD109" s="30"/>
      <c r="FGE109" s="30"/>
      <c r="FGF109" s="30"/>
      <c r="FGG109" s="30"/>
      <c r="FGH109" s="30"/>
      <c r="FGI109" s="30"/>
      <c r="FGJ109" s="30"/>
      <c r="FGK109" s="30"/>
      <c r="FGL109" s="30"/>
      <c r="FGM109" s="30"/>
      <c r="FGN109" s="30"/>
      <c r="FGO109" s="30"/>
      <c r="FGP109" s="30"/>
      <c r="FGQ109" s="30"/>
      <c r="FGR109" s="30"/>
      <c r="FGS109" s="30"/>
      <c r="FGT109" s="30"/>
      <c r="FGU109" s="30"/>
      <c r="FGV109" s="30"/>
      <c r="FGW109" s="30"/>
      <c r="FGX109" s="30"/>
      <c r="FGY109" s="30"/>
      <c r="FGZ109" s="30"/>
      <c r="FHA109" s="30"/>
      <c r="FHB109" s="30"/>
      <c r="FHC109" s="30"/>
      <c r="FHD109" s="30"/>
      <c r="FHE109" s="30"/>
      <c r="FHF109" s="30"/>
      <c r="FHG109" s="30"/>
      <c r="FHH109" s="30"/>
      <c r="FHI109" s="30"/>
      <c r="FHJ109" s="30"/>
      <c r="FHK109" s="30"/>
      <c r="FHL109" s="30"/>
      <c r="FHM109" s="30"/>
      <c r="FHN109" s="30"/>
      <c r="FHO109" s="30"/>
      <c r="FHP109" s="30"/>
      <c r="FHQ109" s="30"/>
      <c r="FHR109" s="30"/>
      <c r="FHS109" s="30"/>
      <c r="FHT109" s="30"/>
      <c r="FHU109" s="30"/>
      <c r="FHV109" s="30"/>
      <c r="FHW109" s="30"/>
      <c r="FHX109" s="30"/>
      <c r="FHY109" s="30"/>
      <c r="FHZ109" s="30"/>
      <c r="FIA109" s="30"/>
      <c r="FIB109" s="30"/>
      <c r="FIC109" s="30"/>
      <c r="FID109" s="30"/>
      <c r="FIE109" s="30"/>
      <c r="FIF109" s="30"/>
      <c r="FIG109" s="30"/>
      <c r="FIH109" s="30"/>
      <c r="FII109" s="30"/>
      <c r="FIJ109" s="30"/>
      <c r="FIK109" s="30"/>
      <c r="FIL109" s="30"/>
      <c r="FIM109" s="30"/>
      <c r="FIN109" s="30"/>
      <c r="FIO109" s="30"/>
      <c r="FIP109" s="30"/>
      <c r="FIQ109" s="30"/>
      <c r="FIR109" s="30"/>
      <c r="FIS109" s="30"/>
      <c r="FIT109" s="30"/>
      <c r="FIU109" s="30"/>
      <c r="FIV109" s="30"/>
      <c r="FIW109" s="30"/>
      <c r="FIX109" s="30"/>
      <c r="FIY109" s="30"/>
      <c r="FIZ109" s="30"/>
      <c r="FJA109" s="30"/>
      <c r="FJB109" s="30"/>
      <c r="FJC109" s="30"/>
      <c r="FJD109" s="30"/>
      <c r="FJE109" s="30"/>
      <c r="FJF109" s="30"/>
      <c r="FJG109" s="30"/>
      <c r="FJH109" s="30"/>
      <c r="FJI109" s="30"/>
      <c r="FJJ109" s="30"/>
      <c r="FJK109" s="30"/>
      <c r="FJL109" s="30"/>
      <c r="FJM109" s="30"/>
      <c r="FJN109" s="30"/>
      <c r="FJO109" s="30"/>
      <c r="FJP109" s="30"/>
      <c r="FJQ109" s="30"/>
      <c r="FJR109" s="30"/>
      <c r="FJS109" s="30"/>
      <c r="FJT109" s="30"/>
      <c r="FJU109" s="30"/>
      <c r="FJV109" s="30"/>
      <c r="FJW109" s="30"/>
      <c r="FJX109" s="30"/>
      <c r="FJY109" s="30"/>
      <c r="FJZ109" s="30"/>
      <c r="FKA109" s="30"/>
      <c r="FKB109" s="30"/>
      <c r="FKC109" s="30"/>
      <c r="FKD109" s="30"/>
      <c r="FKE109" s="30"/>
      <c r="FKF109" s="30"/>
      <c r="FKG109" s="30"/>
      <c r="FKH109" s="30"/>
      <c r="FKI109" s="30"/>
      <c r="FKJ109" s="30"/>
      <c r="FKK109" s="30"/>
      <c r="FKL109" s="30"/>
      <c r="FKM109" s="30"/>
      <c r="FKN109" s="30"/>
      <c r="FKO109" s="30"/>
      <c r="FKP109" s="30"/>
      <c r="FKQ109" s="30"/>
      <c r="FKR109" s="30"/>
      <c r="FKS109" s="30"/>
      <c r="FKT109" s="30"/>
      <c r="FKU109" s="30"/>
      <c r="FKV109" s="30"/>
      <c r="FKW109" s="30"/>
      <c r="FKX109" s="30"/>
      <c r="FKY109" s="30"/>
      <c r="FKZ109" s="30"/>
      <c r="FLA109" s="30"/>
      <c r="FLB109" s="30"/>
      <c r="FLC109" s="30"/>
      <c r="FLD109" s="30"/>
      <c r="FLE109" s="30"/>
      <c r="FLF109" s="30"/>
      <c r="FLG109" s="30"/>
      <c r="FLH109" s="30"/>
      <c r="FLI109" s="30"/>
      <c r="FLJ109" s="30"/>
      <c r="FLK109" s="30"/>
      <c r="FLL109" s="30"/>
      <c r="FLM109" s="30"/>
      <c r="FLN109" s="30"/>
      <c r="FLO109" s="30"/>
      <c r="FLP109" s="30"/>
      <c r="FLQ109" s="30"/>
      <c r="FLR109" s="30"/>
      <c r="FLS109" s="30"/>
      <c r="FLT109" s="30"/>
      <c r="FLU109" s="30"/>
      <c r="FLV109" s="30"/>
      <c r="FLW109" s="30"/>
      <c r="FLX109" s="30"/>
      <c r="FLY109" s="30"/>
      <c r="FLZ109" s="30"/>
      <c r="FMA109" s="30"/>
      <c r="FMB109" s="30"/>
      <c r="FMC109" s="30"/>
      <c r="FMD109" s="30"/>
      <c r="FME109" s="30"/>
      <c r="FMF109" s="30"/>
      <c r="FMG109" s="30"/>
      <c r="FMH109" s="30"/>
      <c r="FMI109" s="30"/>
      <c r="FMJ109" s="30"/>
      <c r="FMK109" s="30"/>
      <c r="FML109" s="30"/>
      <c r="FMM109" s="30"/>
      <c r="FMN109" s="30"/>
      <c r="FMO109" s="30"/>
      <c r="FMP109" s="30"/>
      <c r="FMQ109" s="30"/>
      <c r="FMR109" s="30"/>
      <c r="FMS109" s="30"/>
      <c r="FMT109" s="30"/>
      <c r="FMU109" s="30"/>
      <c r="FMV109" s="30"/>
      <c r="FMW109" s="30"/>
      <c r="FMX109" s="30"/>
      <c r="FMY109" s="30"/>
      <c r="FMZ109" s="30"/>
      <c r="FNA109" s="30"/>
      <c r="FNB109" s="30"/>
      <c r="FNC109" s="30"/>
      <c r="FND109" s="30"/>
      <c r="FNE109" s="30"/>
      <c r="FNF109" s="30"/>
      <c r="FNG109" s="30"/>
      <c r="FNH109" s="30"/>
      <c r="FNI109" s="30"/>
      <c r="FNJ109" s="30"/>
      <c r="FNK109" s="30"/>
      <c r="FNL109" s="30"/>
      <c r="FNM109" s="30"/>
      <c r="FNN109" s="30"/>
      <c r="FNO109" s="30"/>
      <c r="FNP109" s="30"/>
      <c r="FNQ109" s="30"/>
      <c r="FNR109" s="30"/>
      <c r="FNS109" s="30"/>
      <c r="FNT109" s="30"/>
      <c r="FNU109" s="30"/>
      <c r="FNV109" s="30"/>
      <c r="FNW109" s="30"/>
      <c r="FNX109" s="30"/>
      <c r="FNY109" s="30"/>
      <c r="FNZ109" s="30"/>
      <c r="FOA109" s="30"/>
      <c r="FOB109" s="30"/>
      <c r="FOC109" s="30"/>
      <c r="FOD109" s="30"/>
      <c r="FOE109" s="30"/>
      <c r="FOF109" s="30"/>
      <c r="FOG109" s="30"/>
      <c r="FOH109" s="30"/>
      <c r="FOI109" s="30"/>
      <c r="FOJ109" s="30"/>
      <c r="FOK109" s="30"/>
      <c r="FOL109" s="30"/>
      <c r="FOM109" s="30"/>
      <c r="FON109" s="30"/>
      <c r="FOO109" s="30"/>
      <c r="FOP109" s="30"/>
      <c r="FOQ109" s="30"/>
      <c r="FOR109" s="30"/>
      <c r="FOS109" s="30"/>
      <c r="FOT109" s="30"/>
      <c r="FOU109" s="30"/>
      <c r="FOV109" s="30"/>
      <c r="FOW109" s="30"/>
      <c r="FOX109" s="30"/>
      <c r="FOY109" s="30"/>
      <c r="FOZ109" s="30"/>
      <c r="FPA109" s="30"/>
      <c r="FPB109" s="30"/>
      <c r="FPC109" s="30"/>
      <c r="FPD109" s="30"/>
      <c r="FPE109" s="30"/>
      <c r="FPF109" s="30"/>
      <c r="FPG109" s="30"/>
      <c r="FPH109" s="30"/>
      <c r="FPI109" s="30"/>
      <c r="FPJ109" s="30"/>
      <c r="FPK109" s="30"/>
      <c r="FPL109" s="30"/>
      <c r="FPM109" s="30"/>
      <c r="FPN109" s="30"/>
      <c r="FPO109" s="30"/>
      <c r="FPP109" s="30"/>
      <c r="FPQ109" s="30"/>
      <c r="FPR109" s="30"/>
      <c r="FPS109" s="30"/>
      <c r="FPT109" s="30"/>
      <c r="FPU109" s="30"/>
      <c r="FPV109" s="30"/>
      <c r="FPW109" s="30"/>
      <c r="FPX109" s="30"/>
      <c r="FPY109" s="30"/>
      <c r="FPZ109" s="30"/>
      <c r="FQA109" s="30"/>
      <c r="FQB109" s="30"/>
      <c r="FQC109" s="30"/>
      <c r="FQD109" s="30"/>
      <c r="FQE109" s="30"/>
      <c r="FQF109" s="30"/>
      <c r="FQG109" s="30"/>
      <c r="FQH109" s="30"/>
      <c r="FQI109" s="30"/>
      <c r="FQJ109" s="30"/>
      <c r="FQK109" s="30"/>
      <c r="FQL109" s="30"/>
      <c r="FQM109" s="30"/>
      <c r="FQN109" s="30"/>
      <c r="FQO109" s="30"/>
      <c r="FQP109" s="30"/>
      <c r="FQQ109" s="30"/>
      <c r="FQR109" s="30"/>
      <c r="FQS109" s="30"/>
      <c r="FQT109" s="30"/>
      <c r="FQU109" s="30"/>
      <c r="FQV109" s="30"/>
      <c r="FQW109" s="30"/>
      <c r="FQX109" s="30"/>
      <c r="FQY109" s="30"/>
      <c r="FQZ109" s="30"/>
      <c r="FRA109" s="30"/>
      <c r="FRB109" s="30"/>
      <c r="FRC109" s="30"/>
      <c r="FRD109" s="30"/>
      <c r="FRE109" s="30"/>
      <c r="FRF109" s="30"/>
      <c r="FRG109" s="30"/>
      <c r="FRH109" s="30"/>
      <c r="FRI109" s="30"/>
      <c r="FRJ109" s="30"/>
      <c r="FRK109" s="30"/>
      <c r="FRL109" s="30"/>
      <c r="FRM109" s="30"/>
      <c r="FRN109" s="30"/>
      <c r="FRO109" s="30"/>
      <c r="FRP109" s="30"/>
      <c r="FRQ109" s="30"/>
      <c r="FRR109" s="30"/>
      <c r="FRS109" s="30"/>
      <c r="FRT109" s="30"/>
      <c r="FRU109" s="30"/>
      <c r="FRV109" s="30"/>
      <c r="FRW109" s="30"/>
      <c r="FRX109" s="30"/>
      <c r="FRY109" s="30"/>
      <c r="FRZ109" s="30"/>
      <c r="FSA109" s="30"/>
      <c r="FSB109" s="30"/>
      <c r="FSC109" s="30"/>
      <c r="FSD109" s="30"/>
      <c r="FSE109" s="30"/>
      <c r="FSF109" s="30"/>
      <c r="FSG109" s="30"/>
      <c r="FSH109" s="30"/>
      <c r="FSI109" s="30"/>
      <c r="FSJ109" s="30"/>
      <c r="FSK109" s="30"/>
      <c r="FSL109" s="30"/>
      <c r="FSM109" s="30"/>
      <c r="FSN109" s="30"/>
      <c r="FSO109" s="30"/>
      <c r="FSP109" s="30"/>
      <c r="FSQ109" s="30"/>
      <c r="FSR109" s="30"/>
      <c r="FSS109" s="30"/>
      <c r="FST109" s="30"/>
      <c r="FSU109" s="30"/>
      <c r="FSV109" s="30"/>
      <c r="FSW109" s="30"/>
      <c r="FSX109" s="30"/>
      <c r="FSY109" s="30"/>
      <c r="FSZ109" s="30"/>
      <c r="FTA109" s="30"/>
      <c r="FTB109" s="30"/>
      <c r="FTC109" s="30"/>
      <c r="FTD109" s="30"/>
      <c r="FTE109" s="30"/>
      <c r="FTF109" s="30"/>
      <c r="FTG109" s="30"/>
      <c r="FTH109" s="30"/>
      <c r="FTI109" s="30"/>
      <c r="FTJ109" s="30"/>
      <c r="FTK109" s="30"/>
      <c r="FTL109" s="30"/>
      <c r="FTM109" s="30"/>
      <c r="FTN109" s="30"/>
      <c r="FTO109" s="30"/>
      <c r="FTP109" s="30"/>
      <c r="FTQ109" s="30"/>
      <c r="FTR109" s="30"/>
      <c r="FTS109" s="30"/>
      <c r="FTT109" s="30"/>
      <c r="FTU109" s="30"/>
      <c r="FTV109" s="30"/>
      <c r="FTW109" s="30"/>
      <c r="FTX109" s="30"/>
      <c r="FTY109" s="30"/>
      <c r="FTZ109" s="30"/>
      <c r="FUA109" s="30"/>
      <c r="FUB109" s="30"/>
      <c r="FUC109" s="30"/>
      <c r="FUD109" s="30"/>
      <c r="FUE109" s="30"/>
      <c r="FUF109" s="30"/>
      <c r="FUG109" s="30"/>
      <c r="FUH109" s="30"/>
      <c r="FUI109" s="30"/>
      <c r="FUJ109" s="30"/>
      <c r="FUK109" s="30"/>
      <c r="FUL109" s="30"/>
      <c r="FUM109" s="30"/>
      <c r="FUN109" s="30"/>
      <c r="FUO109" s="30"/>
      <c r="FUP109" s="30"/>
      <c r="FUQ109" s="30"/>
      <c r="FUR109" s="30"/>
      <c r="FUS109" s="30"/>
      <c r="FUT109" s="30"/>
      <c r="FUU109" s="30"/>
      <c r="FUV109" s="30"/>
      <c r="FUW109" s="30"/>
      <c r="FUX109" s="30"/>
      <c r="FUY109" s="30"/>
      <c r="FUZ109" s="30"/>
      <c r="FVA109" s="30"/>
      <c r="FVB109" s="30"/>
      <c r="FVC109" s="30"/>
      <c r="FVD109" s="30"/>
      <c r="FVE109" s="30"/>
      <c r="FVF109" s="30"/>
      <c r="FVG109" s="30"/>
      <c r="FVH109" s="30"/>
      <c r="FVI109" s="30"/>
      <c r="FVJ109" s="30"/>
      <c r="FVK109" s="30"/>
      <c r="FVL109" s="30"/>
      <c r="FVM109" s="30"/>
      <c r="FVN109" s="30"/>
      <c r="FVO109" s="30"/>
      <c r="FVP109" s="30"/>
      <c r="FVQ109" s="30"/>
      <c r="FVR109" s="30"/>
      <c r="FVS109" s="30"/>
      <c r="FVT109" s="30"/>
      <c r="FVU109" s="30"/>
      <c r="FVV109" s="30"/>
      <c r="FVW109" s="30"/>
      <c r="FVX109" s="30"/>
      <c r="FVY109" s="30"/>
      <c r="FVZ109" s="30"/>
      <c r="FWA109" s="30"/>
      <c r="FWB109" s="30"/>
      <c r="FWC109" s="30"/>
      <c r="FWD109" s="30"/>
      <c r="FWE109" s="30"/>
      <c r="FWF109" s="30"/>
      <c r="FWG109" s="30"/>
      <c r="FWH109" s="30"/>
      <c r="FWI109" s="30"/>
      <c r="FWJ109" s="30"/>
      <c r="FWK109" s="30"/>
      <c r="FWL109" s="30"/>
      <c r="FWM109" s="30"/>
      <c r="FWN109" s="30"/>
      <c r="FWO109" s="30"/>
      <c r="FWP109" s="30"/>
      <c r="FWQ109" s="30"/>
      <c r="FWR109" s="30"/>
      <c r="FWS109" s="30"/>
      <c r="FWT109" s="30"/>
      <c r="FWU109" s="30"/>
      <c r="FWV109" s="30"/>
      <c r="FWW109" s="30"/>
      <c r="FWX109" s="30"/>
      <c r="FWY109" s="30"/>
      <c r="FWZ109" s="30"/>
      <c r="FXA109" s="30"/>
      <c r="FXB109" s="30"/>
      <c r="FXC109" s="30"/>
      <c r="FXD109" s="30"/>
      <c r="FXE109" s="30"/>
      <c r="FXF109" s="30"/>
      <c r="FXG109" s="30"/>
      <c r="FXH109" s="30"/>
      <c r="FXI109" s="30"/>
      <c r="FXJ109" s="30"/>
      <c r="FXK109" s="30"/>
      <c r="FXL109" s="30"/>
      <c r="FXM109" s="30"/>
      <c r="FXN109" s="30"/>
      <c r="FXO109" s="30"/>
      <c r="FXP109" s="30"/>
      <c r="FXQ109" s="30"/>
      <c r="FXR109" s="30"/>
      <c r="FXS109" s="30"/>
      <c r="FXT109" s="30"/>
      <c r="FXU109" s="30"/>
      <c r="FXV109" s="30"/>
      <c r="FXW109" s="30"/>
      <c r="FXX109" s="30"/>
      <c r="FXY109" s="30"/>
      <c r="FXZ109" s="30"/>
      <c r="FYA109" s="30"/>
      <c r="FYB109" s="30"/>
      <c r="FYC109" s="30"/>
      <c r="FYD109" s="30"/>
      <c r="FYE109" s="30"/>
      <c r="FYF109" s="30"/>
      <c r="FYG109" s="30"/>
      <c r="FYH109" s="30"/>
      <c r="FYI109" s="30"/>
      <c r="FYJ109" s="30"/>
      <c r="FYK109" s="30"/>
      <c r="FYL109" s="30"/>
      <c r="FYM109" s="30"/>
      <c r="FYN109" s="30"/>
      <c r="FYO109" s="30"/>
      <c r="FYP109" s="30"/>
      <c r="FYQ109" s="30"/>
      <c r="FYR109" s="30"/>
      <c r="FYS109" s="30"/>
      <c r="FYT109" s="30"/>
      <c r="FYU109" s="30"/>
      <c r="FYV109" s="30"/>
      <c r="FYW109" s="30"/>
      <c r="FYX109" s="30"/>
      <c r="FYY109" s="30"/>
      <c r="FYZ109" s="30"/>
      <c r="FZA109" s="30"/>
      <c r="FZB109" s="30"/>
      <c r="FZC109" s="30"/>
      <c r="FZD109" s="30"/>
      <c r="FZE109" s="30"/>
      <c r="FZF109" s="30"/>
      <c r="FZG109" s="30"/>
      <c r="FZH109" s="30"/>
      <c r="FZI109" s="30"/>
      <c r="FZJ109" s="30"/>
      <c r="FZK109" s="30"/>
      <c r="FZL109" s="30"/>
      <c r="FZM109" s="30"/>
      <c r="FZN109" s="30"/>
      <c r="FZO109" s="30"/>
      <c r="FZP109" s="30"/>
      <c r="FZQ109" s="30"/>
      <c r="FZR109" s="30"/>
      <c r="FZS109" s="30"/>
      <c r="FZT109" s="30"/>
      <c r="FZU109" s="30"/>
      <c r="FZV109" s="30"/>
      <c r="FZW109" s="30"/>
      <c r="FZX109" s="30"/>
      <c r="FZY109" s="30"/>
      <c r="FZZ109" s="30"/>
      <c r="GAA109" s="30"/>
      <c r="GAB109" s="30"/>
      <c r="GAC109" s="30"/>
      <c r="GAD109" s="30"/>
      <c r="GAE109" s="30"/>
      <c r="GAF109" s="30"/>
      <c r="GAG109" s="30"/>
      <c r="GAH109" s="30"/>
      <c r="GAI109" s="30"/>
      <c r="GAJ109" s="30"/>
      <c r="GAK109" s="30"/>
      <c r="GAL109" s="30"/>
      <c r="GAM109" s="30"/>
      <c r="GAN109" s="30"/>
      <c r="GAO109" s="30"/>
      <c r="GAP109" s="30"/>
      <c r="GAQ109" s="30"/>
      <c r="GAR109" s="30"/>
      <c r="GAS109" s="30"/>
      <c r="GAT109" s="30"/>
      <c r="GAU109" s="30"/>
      <c r="GAV109" s="30"/>
      <c r="GAW109" s="30"/>
      <c r="GAX109" s="30"/>
      <c r="GAY109" s="30"/>
      <c r="GAZ109" s="30"/>
      <c r="GBA109" s="30"/>
      <c r="GBB109" s="30"/>
      <c r="GBC109" s="30"/>
      <c r="GBD109" s="30"/>
      <c r="GBE109" s="30"/>
      <c r="GBF109" s="30"/>
      <c r="GBG109" s="30"/>
      <c r="GBH109" s="30"/>
      <c r="GBI109" s="30"/>
      <c r="GBJ109" s="30"/>
      <c r="GBK109" s="30"/>
      <c r="GBL109" s="30"/>
      <c r="GBM109" s="30"/>
      <c r="GBN109" s="30"/>
      <c r="GBO109" s="30"/>
      <c r="GBP109" s="30"/>
      <c r="GBQ109" s="30"/>
      <c r="GBR109" s="30"/>
      <c r="GBS109" s="30"/>
      <c r="GBT109" s="30"/>
      <c r="GBU109" s="30"/>
      <c r="GBV109" s="30"/>
      <c r="GBW109" s="30"/>
      <c r="GBX109" s="30"/>
      <c r="GBY109" s="30"/>
      <c r="GBZ109" s="30"/>
      <c r="GCA109" s="30"/>
      <c r="GCB109" s="30"/>
      <c r="GCC109" s="30"/>
      <c r="GCD109" s="30"/>
      <c r="GCE109" s="30"/>
      <c r="GCF109" s="30"/>
      <c r="GCG109" s="30"/>
      <c r="GCH109" s="30"/>
      <c r="GCI109" s="30"/>
      <c r="GCJ109" s="30"/>
      <c r="GCK109" s="30"/>
      <c r="GCL109" s="30"/>
      <c r="GCM109" s="30"/>
      <c r="GCN109" s="30"/>
      <c r="GCO109" s="30"/>
      <c r="GCP109" s="30"/>
      <c r="GCQ109" s="30"/>
      <c r="GCR109" s="30"/>
      <c r="GCS109" s="30"/>
      <c r="GCT109" s="30"/>
      <c r="GCU109" s="30"/>
      <c r="GCV109" s="30"/>
      <c r="GCW109" s="30"/>
      <c r="GCX109" s="30"/>
      <c r="GCY109" s="30"/>
      <c r="GCZ109" s="30"/>
      <c r="GDA109" s="30"/>
      <c r="GDB109" s="30"/>
      <c r="GDC109" s="30"/>
      <c r="GDD109" s="30"/>
      <c r="GDE109" s="30"/>
      <c r="GDF109" s="30"/>
      <c r="GDG109" s="30"/>
      <c r="GDH109" s="30"/>
      <c r="GDI109" s="30"/>
      <c r="GDJ109" s="30"/>
      <c r="GDK109" s="30"/>
      <c r="GDL109" s="30"/>
      <c r="GDM109" s="30"/>
      <c r="GDN109" s="30"/>
      <c r="GDO109" s="30"/>
      <c r="GDP109" s="30"/>
      <c r="GDQ109" s="30"/>
      <c r="GDR109" s="30"/>
      <c r="GDS109" s="30"/>
      <c r="GDT109" s="30"/>
      <c r="GDU109" s="30"/>
      <c r="GDV109" s="30"/>
      <c r="GDW109" s="30"/>
      <c r="GDX109" s="30"/>
      <c r="GDY109" s="30"/>
      <c r="GDZ109" s="30"/>
      <c r="GEA109" s="30"/>
      <c r="GEB109" s="30"/>
      <c r="GEC109" s="30"/>
      <c r="GED109" s="30"/>
      <c r="GEE109" s="30"/>
      <c r="GEF109" s="30"/>
      <c r="GEG109" s="30"/>
      <c r="GEH109" s="30"/>
      <c r="GEI109" s="30"/>
      <c r="GEJ109" s="30"/>
      <c r="GEK109" s="30"/>
      <c r="GEL109" s="30"/>
      <c r="GEM109" s="30"/>
      <c r="GEN109" s="30"/>
      <c r="GEO109" s="30"/>
      <c r="GEP109" s="30"/>
      <c r="GEQ109" s="30"/>
      <c r="GER109" s="30"/>
      <c r="GES109" s="30"/>
      <c r="GET109" s="30"/>
      <c r="GEU109" s="30"/>
      <c r="GEV109" s="30"/>
      <c r="GEW109" s="30"/>
      <c r="GEX109" s="30"/>
      <c r="GEY109" s="30"/>
      <c r="GEZ109" s="30"/>
      <c r="GFA109" s="30"/>
      <c r="GFB109" s="30"/>
      <c r="GFC109" s="30"/>
      <c r="GFD109" s="30"/>
      <c r="GFE109" s="30"/>
      <c r="GFF109" s="30"/>
      <c r="GFG109" s="30"/>
      <c r="GFH109" s="30"/>
      <c r="GFI109" s="30"/>
      <c r="GFJ109" s="30"/>
      <c r="GFK109" s="30"/>
      <c r="GFL109" s="30"/>
      <c r="GFM109" s="30"/>
      <c r="GFN109" s="30"/>
      <c r="GFO109" s="30"/>
      <c r="GFP109" s="30"/>
      <c r="GFQ109" s="30"/>
      <c r="GFR109" s="30"/>
      <c r="GFS109" s="30"/>
      <c r="GFT109" s="30"/>
      <c r="GFU109" s="30"/>
      <c r="GFV109" s="30"/>
      <c r="GFW109" s="30"/>
      <c r="GFX109" s="30"/>
      <c r="GFY109" s="30"/>
      <c r="GFZ109" s="30"/>
      <c r="GGA109" s="30"/>
      <c r="GGB109" s="30"/>
      <c r="GGC109" s="30"/>
      <c r="GGD109" s="30"/>
      <c r="GGE109" s="30"/>
      <c r="GGF109" s="30"/>
      <c r="GGG109" s="30"/>
      <c r="GGH109" s="30"/>
      <c r="GGI109" s="30"/>
      <c r="GGJ109" s="30"/>
      <c r="GGK109" s="30"/>
      <c r="GGL109" s="30"/>
      <c r="GGM109" s="30"/>
      <c r="GGN109" s="30"/>
      <c r="GGO109" s="30"/>
      <c r="GGP109" s="30"/>
      <c r="GGQ109" s="30"/>
      <c r="GGR109" s="30"/>
      <c r="GGS109" s="30"/>
      <c r="GGT109" s="30"/>
      <c r="GGU109" s="30"/>
      <c r="GGV109" s="30"/>
      <c r="GGW109" s="30"/>
      <c r="GGX109" s="30"/>
      <c r="GGY109" s="30"/>
      <c r="GGZ109" s="30"/>
      <c r="GHA109" s="30"/>
      <c r="GHB109" s="30"/>
      <c r="GHC109" s="30"/>
      <c r="GHD109" s="30"/>
      <c r="GHE109" s="30"/>
      <c r="GHF109" s="30"/>
      <c r="GHG109" s="30"/>
      <c r="GHH109" s="30"/>
      <c r="GHI109" s="30"/>
      <c r="GHJ109" s="30"/>
      <c r="GHK109" s="30"/>
      <c r="GHL109" s="30"/>
      <c r="GHM109" s="30"/>
      <c r="GHN109" s="30"/>
      <c r="GHO109" s="30"/>
      <c r="GHP109" s="30"/>
      <c r="GHQ109" s="30"/>
      <c r="GHR109" s="30"/>
      <c r="GHS109" s="30"/>
      <c r="GHT109" s="30"/>
      <c r="GHU109" s="30"/>
      <c r="GHV109" s="30"/>
      <c r="GHW109" s="30"/>
      <c r="GHX109" s="30"/>
      <c r="GHY109" s="30"/>
      <c r="GHZ109" s="30"/>
      <c r="GIA109" s="30"/>
      <c r="GIB109" s="30"/>
      <c r="GIC109" s="30"/>
      <c r="GID109" s="30"/>
      <c r="GIE109" s="30"/>
      <c r="GIF109" s="30"/>
      <c r="GIG109" s="30"/>
      <c r="GIH109" s="30"/>
      <c r="GII109" s="30"/>
      <c r="GIJ109" s="30"/>
      <c r="GIK109" s="30"/>
      <c r="GIL109" s="30"/>
      <c r="GIM109" s="30"/>
      <c r="GIN109" s="30"/>
      <c r="GIO109" s="30"/>
      <c r="GIP109" s="30"/>
      <c r="GIQ109" s="30"/>
      <c r="GIR109" s="30"/>
      <c r="GIS109" s="30"/>
      <c r="GIT109" s="30"/>
      <c r="GIU109" s="30"/>
      <c r="GIV109" s="30"/>
      <c r="GIW109" s="30"/>
      <c r="GIX109" s="30"/>
      <c r="GIY109" s="30"/>
      <c r="GIZ109" s="30"/>
      <c r="GJA109" s="30"/>
      <c r="GJB109" s="30"/>
      <c r="GJC109" s="30"/>
      <c r="GJD109" s="30"/>
      <c r="GJE109" s="30"/>
      <c r="GJF109" s="30"/>
      <c r="GJG109" s="30"/>
      <c r="GJH109" s="30"/>
      <c r="GJI109" s="30"/>
      <c r="GJJ109" s="30"/>
      <c r="GJK109" s="30"/>
      <c r="GJL109" s="30"/>
      <c r="GJM109" s="30"/>
      <c r="GJN109" s="30"/>
      <c r="GJO109" s="30"/>
      <c r="GJP109" s="30"/>
      <c r="GJQ109" s="30"/>
      <c r="GJR109" s="30"/>
      <c r="GJS109" s="30"/>
      <c r="GJT109" s="30"/>
      <c r="GJU109" s="30"/>
      <c r="GJV109" s="30"/>
      <c r="GJW109" s="30"/>
      <c r="GJX109" s="30"/>
      <c r="GJY109" s="30"/>
      <c r="GJZ109" s="30"/>
      <c r="GKA109" s="30"/>
      <c r="GKB109" s="30"/>
      <c r="GKC109" s="30"/>
      <c r="GKD109" s="30"/>
      <c r="GKE109" s="30"/>
      <c r="GKF109" s="30"/>
      <c r="GKG109" s="30"/>
      <c r="GKH109" s="30"/>
      <c r="GKI109" s="30"/>
      <c r="GKJ109" s="30"/>
      <c r="GKK109" s="30"/>
      <c r="GKL109" s="30"/>
      <c r="GKM109" s="30"/>
      <c r="GKN109" s="30"/>
      <c r="GKO109" s="30"/>
      <c r="GKP109" s="30"/>
      <c r="GKQ109" s="30"/>
      <c r="GKR109" s="30"/>
      <c r="GKS109" s="30"/>
      <c r="GKT109" s="30"/>
      <c r="GKU109" s="30"/>
      <c r="GKV109" s="30"/>
      <c r="GKW109" s="30"/>
      <c r="GKX109" s="30"/>
      <c r="GKY109" s="30"/>
      <c r="GKZ109" s="30"/>
      <c r="GLA109" s="30"/>
      <c r="GLB109" s="30"/>
      <c r="GLC109" s="30"/>
      <c r="GLD109" s="30"/>
      <c r="GLE109" s="30"/>
      <c r="GLF109" s="30"/>
      <c r="GLG109" s="30"/>
      <c r="GLH109" s="30"/>
      <c r="GLI109" s="30"/>
      <c r="GLJ109" s="30"/>
      <c r="GLK109" s="30"/>
      <c r="GLL109" s="30"/>
      <c r="GLM109" s="30"/>
      <c r="GLN109" s="30"/>
      <c r="GLO109" s="30"/>
      <c r="GLP109" s="30"/>
      <c r="GLQ109" s="30"/>
      <c r="GLR109" s="30"/>
      <c r="GLS109" s="30"/>
      <c r="GLT109" s="30"/>
      <c r="GLU109" s="30"/>
      <c r="GLV109" s="30"/>
      <c r="GLW109" s="30"/>
      <c r="GLX109" s="30"/>
      <c r="GLY109" s="30"/>
      <c r="GLZ109" s="30"/>
      <c r="GMA109" s="30"/>
      <c r="GMB109" s="30"/>
      <c r="GMC109" s="30"/>
      <c r="GMD109" s="30"/>
      <c r="GME109" s="30"/>
      <c r="GMF109" s="30"/>
      <c r="GMG109" s="30"/>
      <c r="GMH109" s="30"/>
      <c r="GMI109" s="30"/>
      <c r="GMJ109" s="30"/>
      <c r="GMK109" s="30"/>
      <c r="GML109" s="30"/>
      <c r="GMM109" s="30"/>
      <c r="GMN109" s="30"/>
      <c r="GMO109" s="30"/>
      <c r="GMP109" s="30"/>
      <c r="GMQ109" s="30"/>
      <c r="GMR109" s="30"/>
      <c r="GMS109" s="30"/>
      <c r="GMT109" s="30"/>
      <c r="GMU109" s="30"/>
      <c r="GMV109" s="30"/>
      <c r="GMW109" s="30"/>
      <c r="GMX109" s="30"/>
      <c r="GMY109" s="30"/>
      <c r="GMZ109" s="30"/>
      <c r="GNA109" s="30"/>
      <c r="GNB109" s="30"/>
      <c r="GNC109" s="30"/>
      <c r="GND109" s="30"/>
      <c r="GNE109" s="30"/>
      <c r="GNF109" s="30"/>
      <c r="GNG109" s="30"/>
      <c r="GNH109" s="30"/>
      <c r="GNI109" s="30"/>
      <c r="GNJ109" s="30"/>
      <c r="GNK109" s="30"/>
      <c r="GNL109" s="30"/>
      <c r="GNM109" s="30"/>
      <c r="GNN109" s="30"/>
      <c r="GNO109" s="30"/>
      <c r="GNP109" s="30"/>
      <c r="GNQ109" s="30"/>
      <c r="GNR109" s="30"/>
      <c r="GNS109" s="30"/>
      <c r="GNT109" s="30"/>
      <c r="GNU109" s="30"/>
      <c r="GNV109" s="30"/>
      <c r="GNW109" s="30"/>
      <c r="GNX109" s="30"/>
      <c r="GNY109" s="30"/>
      <c r="GNZ109" s="30"/>
      <c r="GOA109" s="30"/>
      <c r="GOB109" s="30"/>
      <c r="GOC109" s="30"/>
      <c r="GOD109" s="30"/>
      <c r="GOE109" s="30"/>
      <c r="GOF109" s="30"/>
      <c r="GOG109" s="30"/>
      <c r="GOH109" s="30"/>
      <c r="GOI109" s="30"/>
      <c r="GOJ109" s="30"/>
      <c r="GOK109" s="30"/>
      <c r="GOL109" s="30"/>
      <c r="GOM109" s="30"/>
      <c r="GON109" s="30"/>
      <c r="GOO109" s="30"/>
      <c r="GOP109" s="30"/>
      <c r="GOQ109" s="30"/>
      <c r="GOR109" s="30"/>
      <c r="GOS109" s="30"/>
      <c r="GOT109" s="30"/>
      <c r="GOU109" s="30"/>
      <c r="GOV109" s="30"/>
      <c r="GOW109" s="30"/>
      <c r="GOX109" s="30"/>
      <c r="GOY109" s="30"/>
      <c r="GOZ109" s="30"/>
      <c r="GPA109" s="30"/>
      <c r="GPB109" s="30"/>
      <c r="GPC109" s="30"/>
      <c r="GPD109" s="30"/>
      <c r="GPE109" s="30"/>
      <c r="GPF109" s="30"/>
      <c r="GPG109" s="30"/>
      <c r="GPH109" s="30"/>
      <c r="GPI109" s="30"/>
      <c r="GPJ109" s="30"/>
      <c r="GPK109" s="30"/>
      <c r="GPL109" s="30"/>
      <c r="GPM109" s="30"/>
      <c r="GPN109" s="30"/>
      <c r="GPO109" s="30"/>
      <c r="GPP109" s="30"/>
      <c r="GPQ109" s="30"/>
      <c r="GPR109" s="30"/>
      <c r="GPS109" s="30"/>
      <c r="GPT109" s="30"/>
      <c r="GPU109" s="30"/>
      <c r="GPV109" s="30"/>
      <c r="GPW109" s="30"/>
      <c r="GPX109" s="30"/>
      <c r="GPY109" s="30"/>
      <c r="GPZ109" s="30"/>
      <c r="GQA109" s="30"/>
      <c r="GQB109" s="30"/>
      <c r="GQC109" s="30"/>
      <c r="GQD109" s="30"/>
      <c r="GQE109" s="30"/>
      <c r="GQF109" s="30"/>
      <c r="GQG109" s="30"/>
      <c r="GQH109" s="30"/>
      <c r="GQI109" s="30"/>
      <c r="GQJ109" s="30"/>
      <c r="GQK109" s="30"/>
      <c r="GQL109" s="30"/>
      <c r="GQM109" s="30"/>
      <c r="GQN109" s="30"/>
      <c r="GQO109" s="30"/>
      <c r="GQP109" s="30"/>
      <c r="GQQ109" s="30"/>
      <c r="GQR109" s="30"/>
      <c r="GQS109" s="30"/>
      <c r="GQT109" s="30"/>
      <c r="GQU109" s="30"/>
      <c r="GQV109" s="30"/>
      <c r="GQW109" s="30"/>
      <c r="GQX109" s="30"/>
      <c r="GQY109" s="30"/>
      <c r="GQZ109" s="30"/>
      <c r="GRA109" s="30"/>
      <c r="GRB109" s="30"/>
      <c r="GRC109" s="30"/>
      <c r="GRD109" s="30"/>
      <c r="GRE109" s="30"/>
      <c r="GRF109" s="30"/>
      <c r="GRG109" s="30"/>
      <c r="GRH109" s="30"/>
      <c r="GRI109" s="30"/>
      <c r="GRJ109" s="30"/>
      <c r="GRK109" s="30"/>
      <c r="GRL109" s="30"/>
      <c r="GRM109" s="30"/>
      <c r="GRN109" s="30"/>
      <c r="GRO109" s="30"/>
      <c r="GRP109" s="30"/>
      <c r="GRQ109" s="30"/>
      <c r="GRR109" s="30"/>
      <c r="GRS109" s="30"/>
      <c r="GRT109" s="30"/>
      <c r="GRU109" s="30"/>
      <c r="GRV109" s="30"/>
      <c r="GRW109" s="30"/>
      <c r="GRX109" s="30"/>
      <c r="GRY109" s="30"/>
      <c r="GRZ109" s="30"/>
      <c r="GSA109" s="30"/>
      <c r="GSB109" s="30"/>
      <c r="GSC109" s="30"/>
      <c r="GSD109" s="30"/>
      <c r="GSE109" s="30"/>
      <c r="GSF109" s="30"/>
      <c r="GSG109" s="30"/>
      <c r="GSH109" s="30"/>
      <c r="GSI109" s="30"/>
      <c r="GSJ109" s="30"/>
      <c r="GSK109" s="30"/>
      <c r="GSL109" s="30"/>
      <c r="GSM109" s="30"/>
      <c r="GSN109" s="30"/>
      <c r="GSO109" s="30"/>
      <c r="GSP109" s="30"/>
      <c r="GSQ109" s="30"/>
      <c r="GSR109" s="30"/>
      <c r="GSS109" s="30"/>
      <c r="GST109" s="30"/>
      <c r="GSU109" s="30"/>
      <c r="GSV109" s="30"/>
      <c r="GSW109" s="30"/>
      <c r="GSX109" s="30"/>
      <c r="GSY109" s="30"/>
      <c r="GSZ109" s="30"/>
      <c r="GTA109" s="30"/>
      <c r="GTB109" s="30"/>
      <c r="GTC109" s="30"/>
      <c r="GTD109" s="30"/>
      <c r="GTE109" s="30"/>
      <c r="GTF109" s="30"/>
      <c r="GTG109" s="30"/>
      <c r="GTH109" s="30"/>
      <c r="GTI109" s="30"/>
      <c r="GTJ109" s="30"/>
      <c r="GTK109" s="30"/>
      <c r="GTL109" s="30"/>
      <c r="GTM109" s="30"/>
      <c r="GTN109" s="30"/>
      <c r="GTO109" s="30"/>
      <c r="GTP109" s="30"/>
      <c r="GTQ109" s="30"/>
      <c r="GTR109" s="30"/>
      <c r="GTS109" s="30"/>
      <c r="GTT109" s="30"/>
      <c r="GTU109" s="30"/>
      <c r="GTV109" s="30"/>
      <c r="GTW109" s="30"/>
      <c r="GTX109" s="30"/>
      <c r="GTY109" s="30"/>
      <c r="GTZ109" s="30"/>
      <c r="GUA109" s="30"/>
      <c r="GUB109" s="30"/>
      <c r="GUC109" s="30"/>
      <c r="GUD109" s="30"/>
      <c r="GUE109" s="30"/>
      <c r="GUF109" s="30"/>
      <c r="GUG109" s="30"/>
      <c r="GUH109" s="30"/>
      <c r="GUI109" s="30"/>
      <c r="GUJ109" s="30"/>
      <c r="GUK109" s="30"/>
      <c r="GUL109" s="30"/>
      <c r="GUM109" s="30"/>
      <c r="GUN109" s="30"/>
      <c r="GUO109" s="30"/>
      <c r="GUP109" s="30"/>
      <c r="GUQ109" s="30"/>
      <c r="GUR109" s="30"/>
      <c r="GUS109" s="30"/>
      <c r="GUT109" s="30"/>
      <c r="GUU109" s="30"/>
      <c r="GUV109" s="30"/>
      <c r="GUW109" s="30"/>
      <c r="GUX109" s="30"/>
      <c r="GUY109" s="30"/>
      <c r="GUZ109" s="30"/>
      <c r="GVA109" s="30"/>
      <c r="GVB109" s="30"/>
      <c r="GVC109" s="30"/>
      <c r="GVD109" s="30"/>
      <c r="GVE109" s="30"/>
      <c r="GVF109" s="30"/>
      <c r="GVG109" s="30"/>
      <c r="GVH109" s="30"/>
      <c r="GVI109" s="30"/>
      <c r="GVJ109" s="30"/>
      <c r="GVK109" s="30"/>
      <c r="GVL109" s="30"/>
      <c r="GVM109" s="30"/>
      <c r="GVN109" s="30"/>
      <c r="GVO109" s="30"/>
      <c r="GVP109" s="30"/>
      <c r="GVQ109" s="30"/>
      <c r="GVR109" s="30"/>
      <c r="GVS109" s="30"/>
      <c r="GVT109" s="30"/>
      <c r="GVU109" s="30"/>
      <c r="GVV109" s="30"/>
      <c r="GVW109" s="30"/>
      <c r="GVX109" s="30"/>
      <c r="GVY109" s="30"/>
      <c r="GVZ109" s="30"/>
      <c r="GWA109" s="30"/>
      <c r="GWB109" s="30"/>
      <c r="GWC109" s="30"/>
      <c r="GWD109" s="30"/>
      <c r="GWE109" s="30"/>
      <c r="GWF109" s="30"/>
      <c r="GWG109" s="30"/>
      <c r="GWH109" s="30"/>
      <c r="GWI109" s="30"/>
      <c r="GWJ109" s="30"/>
      <c r="GWK109" s="30"/>
      <c r="GWL109" s="30"/>
      <c r="GWM109" s="30"/>
      <c r="GWN109" s="30"/>
      <c r="GWO109" s="30"/>
      <c r="GWP109" s="30"/>
      <c r="GWQ109" s="30"/>
      <c r="GWR109" s="30"/>
      <c r="GWS109" s="30"/>
      <c r="GWT109" s="30"/>
      <c r="GWU109" s="30"/>
      <c r="GWV109" s="30"/>
      <c r="GWW109" s="30"/>
      <c r="GWX109" s="30"/>
      <c r="GWY109" s="30"/>
      <c r="GWZ109" s="30"/>
      <c r="GXA109" s="30"/>
      <c r="GXB109" s="30"/>
      <c r="GXC109" s="30"/>
      <c r="GXD109" s="30"/>
      <c r="GXE109" s="30"/>
      <c r="GXF109" s="30"/>
      <c r="GXG109" s="30"/>
      <c r="GXH109" s="30"/>
      <c r="GXI109" s="30"/>
      <c r="GXJ109" s="30"/>
      <c r="GXK109" s="30"/>
      <c r="GXL109" s="30"/>
      <c r="GXM109" s="30"/>
      <c r="GXN109" s="30"/>
      <c r="GXO109" s="30"/>
      <c r="GXP109" s="30"/>
      <c r="GXQ109" s="30"/>
      <c r="GXR109" s="30"/>
      <c r="GXS109" s="30"/>
      <c r="GXT109" s="30"/>
      <c r="GXU109" s="30"/>
      <c r="GXV109" s="30"/>
      <c r="GXW109" s="30"/>
      <c r="GXX109" s="30"/>
      <c r="GXY109" s="30"/>
      <c r="GXZ109" s="30"/>
      <c r="GYA109" s="30"/>
      <c r="GYB109" s="30"/>
      <c r="GYC109" s="30"/>
      <c r="GYD109" s="30"/>
      <c r="GYE109" s="30"/>
      <c r="GYF109" s="30"/>
      <c r="GYG109" s="30"/>
      <c r="GYH109" s="30"/>
      <c r="GYI109" s="30"/>
      <c r="GYJ109" s="30"/>
      <c r="GYK109" s="30"/>
      <c r="GYL109" s="30"/>
      <c r="GYM109" s="30"/>
      <c r="GYN109" s="30"/>
      <c r="GYO109" s="30"/>
      <c r="GYP109" s="30"/>
      <c r="GYQ109" s="30"/>
      <c r="GYR109" s="30"/>
      <c r="GYS109" s="30"/>
      <c r="GYT109" s="30"/>
      <c r="GYU109" s="30"/>
      <c r="GYV109" s="30"/>
      <c r="GYW109" s="30"/>
      <c r="GYX109" s="30"/>
      <c r="GYY109" s="30"/>
      <c r="GYZ109" s="30"/>
      <c r="GZA109" s="30"/>
      <c r="GZB109" s="30"/>
      <c r="GZC109" s="30"/>
      <c r="GZD109" s="30"/>
      <c r="GZE109" s="30"/>
      <c r="GZF109" s="30"/>
      <c r="GZG109" s="30"/>
      <c r="GZH109" s="30"/>
      <c r="GZI109" s="30"/>
      <c r="GZJ109" s="30"/>
      <c r="GZK109" s="30"/>
      <c r="GZL109" s="30"/>
      <c r="GZM109" s="30"/>
      <c r="GZN109" s="30"/>
      <c r="GZO109" s="30"/>
      <c r="GZP109" s="30"/>
      <c r="GZQ109" s="30"/>
      <c r="GZR109" s="30"/>
      <c r="GZS109" s="30"/>
      <c r="GZT109" s="30"/>
      <c r="GZU109" s="30"/>
      <c r="GZV109" s="30"/>
      <c r="GZW109" s="30"/>
      <c r="GZX109" s="30"/>
      <c r="GZY109" s="30"/>
      <c r="GZZ109" s="30"/>
      <c r="HAA109" s="30"/>
      <c r="HAB109" s="30"/>
      <c r="HAC109" s="30"/>
      <c r="HAD109" s="30"/>
      <c r="HAE109" s="30"/>
      <c r="HAF109" s="30"/>
      <c r="HAG109" s="30"/>
      <c r="HAH109" s="30"/>
      <c r="HAI109" s="30"/>
      <c r="HAJ109" s="30"/>
      <c r="HAK109" s="30"/>
      <c r="HAL109" s="30"/>
      <c r="HAM109" s="30"/>
      <c r="HAN109" s="30"/>
      <c r="HAO109" s="30"/>
      <c r="HAP109" s="30"/>
      <c r="HAQ109" s="30"/>
      <c r="HAR109" s="30"/>
      <c r="HAS109" s="30"/>
      <c r="HAT109" s="30"/>
      <c r="HAU109" s="30"/>
      <c r="HAV109" s="30"/>
      <c r="HAW109" s="30"/>
      <c r="HAX109" s="30"/>
      <c r="HAY109" s="30"/>
      <c r="HAZ109" s="30"/>
      <c r="HBA109" s="30"/>
      <c r="HBB109" s="30"/>
      <c r="HBC109" s="30"/>
      <c r="HBD109" s="30"/>
      <c r="HBE109" s="30"/>
      <c r="HBF109" s="30"/>
      <c r="HBG109" s="30"/>
      <c r="HBH109" s="30"/>
      <c r="HBI109" s="30"/>
      <c r="HBJ109" s="30"/>
      <c r="HBK109" s="30"/>
      <c r="HBL109" s="30"/>
      <c r="HBM109" s="30"/>
      <c r="HBN109" s="30"/>
      <c r="HBO109" s="30"/>
      <c r="HBP109" s="30"/>
      <c r="HBQ109" s="30"/>
      <c r="HBR109" s="30"/>
      <c r="HBS109" s="30"/>
      <c r="HBT109" s="30"/>
      <c r="HBU109" s="30"/>
      <c r="HBV109" s="30"/>
      <c r="HBW109" s="30"/>
      <c r="HBX109" s="30"/>
      <c r="HBY109" s="30"/>
      <c r="HBZ109" s="30"/>
      <c r="HCA109" s="30"/>
      <c r="HCB109" s="30"/>
      <c r="HCC109" s="30"/>
      <c r="HCD109" s="30"/>
      <c r="HCE109" s="30"/>
      <c r="HCF109" s="30"/>
      <c r="HCG109" s="30"/>
      <c r="HCH109" s="30"/>
      <c r="HCI109" s="30"/>
      <c r="HCJ109" s="30"/>
      <c r="HCK109" s="30"/>
      <c r="HCL109" s="30"/>
      <c r="HCM109" s="30"/>
      <c r="HCN109" s="30"/>
      <c r="HCO109" s="30"/>
      <c r="HCP109" s="30"/>
      <c r="HCQ109" s="30"/>
      <c r="HCR109" s="30"/>
      <c r="HCS109" s="30"/>
      <c r="HCT109" s="30"/>
      <c r="HCU109" s="30"/>
      <c r="HCV109" s="30"/>
      <c r="HCW109" s="30"/>
      <c r="HCX109" s="30"/>
      <c r="HCY109" s="30"/>
      <c r="HCZ109" s="30"/>
      <c r="HDA109" s="30"/>
      <c r="HDB109" s="30"/>
      <c r="HDC109" s="30"/>
      <c r="HDD109" s="30"/>
      <c r="HDE109" s="30"/>
      <c r="HDF109" s="30"/>
      <c r="HDG109" s="30"/>
      <c r="HDH109" s="30"/>
      <c r="HDI109" s="30"/>
      <c r="HDJ109" s="30"/>
      <c r="HDK109" s="30"/>
      <c r="HDL109" s="30"/>
      <c r="HDM109" s="30"/>
      <c r="HDN109" s="30"/>
      <c r="HDO109" s="30"/>
      <c r="HDP109" s="30"/>
      <c r="HDQ109" s="30"/>
      <c r="HDR109" s="30"/>
      <c r="HDS109" s="30"/>
      <c r="HDT109" s="30"/>
      <c r="HDU109" s="30"/>
      <c r="HDV109" s="30"/>
      <c r="HDW109" s="30"/>
      <c r="HDX109" s="30"/>
      <c r="HDY109" s="30"/>
      <c r="HDZ109" s="30"/>
      <c r="HEA109" s="30"/>
      <c r="HEB109" s="30"/>
      <c r="HEC109" s="30"/>
      <c r="HED109" s="30"/>
      <c r="HEE109" s="30"/>
      <c r="HEF109" s="30"/>
      <c r="HEG109" s="30"/>
      <c r="HEH109" s="30"/>
      <c r="HEI109" s="30"/>
      <c r="HEJ109" s="30"/>
      <c r="HEK109" s="30"/>
      <c r="HEL109" s="30"/>
      <c r="HEM109" s="30"/>
      <c r="HEN109" s="30"/>
      <c r="HEO109" s="30"/>
      <c r="HEP109" s="30"/>
      <c r="HEQ109" s="30"/>
      <c r="HER109" s="30"/>
      <c r="HES109" s="30"/>
      <c r="HET109" s="30"/>
      <c r="HEU109" s="30"/>
      <c r="HEV109" s="30"/>
      <c r="HEW109" s="30"/>
      <c r="HEX109" s="30"/>
      <c r="HEY109" s="30"/>
      <c r="HEZ109" s="30"/>
      <c r="HFA109" s="30"/>
      <c r="HFB109" s="30"/>
      <c r="HFC109" s="30"/>
      <c r="HFD109" s="30"/>
      <c r="HFE109" s="30"/>
      <c r="HFF109" s="30"/>
      <c r="HFG109" s="30"/>
      <c r="HFH109" s="30"/>
      <c r="HFI109" s="30"/>
      <c r="HFJ109" s="30"/>
      <c r="HFK109" s="30"/>
      <c r="HFL109" s="30"/>
      <c r="HFM109" s="30"/>
      <c r="HFN109" s="30"/>
      <c r="HFO109" s="30"/>
      <c r="HFP109" s="30"/>
      <c r="HFQ109" s="30"/>
      <c r="HFR109" s="30"/>
      <c r="HFS109" s="30"/>
      <c r="HFT109" s="30"/>
      <c r="HFU109" s="30"/>
      <c r="HFV109" s="30"/>
      <c r="HFW109" s="30"/>
      <c r="HFX109" s="30"/>
      <c r="HFY109" s="30"/>
      <c r="HFZ109" s="30"/>
      <c r="HGA109" s="30"/>
      <c r="HGB109" s="30"/>
      <c r="HGC109" s="30"/>
      <c r="HGD109" s="30"/>
      <c r="HGE109" s="30"/>
      <c r="HGF109" s="30"/>
      <c r="HGG109" s="30"/>
      <c r="HGH109" s="30"/>
      <c r="HGI109" s="30"/>
      <c r="HGJ109" s="30"/>
      <c r="HGK109" s="30"/>
      <c r="HGL109" s="30"/>
      <c r="HGM109" s="30"/>
      <c r="HGN109" s="30"/>
      <c r="HGO109" s="30"/>
      <c r="HGP109" s="30"/>
      <c r="HGQ109" s="30"/>
      <c r="HGR109" s="30"/>
      <c r="HGS109" s="30"/>
      <c r="HGT109" s="30"/>
      <c r="HGU109" s="30"/>
      <c r="HGV109" s="30"/>
      <c r="HGW109" s="30"/>
      <c r="HGX109" s="30"/>
      <c r="HGY109" s="30"/>
      <c r="HGZ109" s="30"/>
      <c r="HHA109" s="30"/>
      <c r="HHB109" s="30"/>
      <c r="HHC109" s="30"/>
      <c r="HHD109" s="30"/>
      <c r="HHE109" s="30"/>
      <c r="HHF109" s="30"/>
      <c r="HHG109" s="30"/>
      <c r="HHH109" s="30"/>
      <c r="HHI109" s="30"/>
      <c r="HHJ109" s="30"/>
      <c r="HHK109" s="30"/>
      <c r="HHL109" s="30"/>
      <c r="HHM109" s="30"/>
      <c r="HHN109" s="30"/>
      <c r="HHO109" s="30"/>
      <c r="HHP109" s="30"/>
      <c r="HHQ109" s="30"/>
      <c r="HHR109" s="30"/>
      <c r="HHS109" s="30"/>
      <c r="HHT109" s="30"/>
      <c r="HHU109" s="30"/>
      <c r="HHV109" s="30"/>
      <c r="HHW109" s="30"/>
      <c r="HHX109" s="30"/>
      <c r="HHY109" s="30"/>
      <c r="HHZ109" s="30"/>
      <c r="HIA109" s="30"/>
      <c r="HIB109" s="30"/>
      <c r="HIC109" s="30"/>
      <c r="HID109" s="30"/>
      <c r="HIE109" s="30"/>
      <c r="HIF109" s="30"/>
      <c r="HIG109" s="30"/>
      <c r="HIH109" s="30"/>
      <c r="HII109" s="30"/>
      <c r="HIJ109" s="30"/>
      <c r="HIK109" s="30"/>
      <c r="HIL109" s="30"/>
      <c r="HIM109" s="30"/>
      <c r="HIN109" s="30"/>
      <c r="HIO109" s="30"/>
      <c r="HIP109" s="30"/>
      <c r="HIQ109" s="30"/>
      <c r="HIR109" s="30"/>
      <c r="HIS109" s="30"/>
      <c r="HIT109" s="30"/>
      <c r="HIU109" s="30"/>
      <c r="HIV109" s="30"/>
      <c r="HIW109" s="30"/>
      <c r="HIX109" s="30"/>
      <c r="HIY109" s="30"/>
      <c r="HIZ109" s="30"/>
      <c r="HJA109" s="30"/>
      <c r="HJB109" s="30"/>
      <c r="HJC109" s="30"/>
      <c r="HJD109" s="30"/>
      <c r="HJE109" s="30"/>
      <c r="HJF109" s="30"/>
      <c r="HJG109" s="30"/>
      <c r="HJH109" s="30"/>
      <c r="HJI109" s="30"/>
      <c r="HJJ109" s="30"/>
      <c r="HJK109" s="30"/>
      <c r="HJL109" s="30"/>
      <c r="HJM109" s="30"/>
      <c r="HJN109" s="30"/>
      <c r="HJO109" s="30"/>
      <c r="HJP109" s="30"/>
      <c r="HJQ109" s="30"/>
      <c r="HJR109" s="30"/>
      <c r="HJS109" s="30"/>
      <c r="HJT109" s="30"/>
      <c r="HJU109" s="30"/>
      <c r="HJV109" s="30"/>
      <c r="HJW109" s="30"/>
      <c r="HJX109" s="30"/>
      <c r="HJY109" s="30"/>
      <c r="HJZ109" s="30"/>
      <c r="HKA109" s="30"/>
      <c r="HKB109" s="30"/>
      <c r="HKC109" s="30"/>
      <c r="HKD109" s="30"/>
      <c r="HKE109" s="30"/>
      <c r="HKF109" s="30"/>
      <c r="HKG109" s="30"/>
      <c r="HKH109" s="30"/>
      <c r="HKI109" s="30"/>
      <c r="HKJ109" s="30"/>
      <c r="HKK109" s="30"/>
      <c r="HKL109" s="30"/>
      <c r="HKM109" s="30"/>
      <c r="HKN109" s="30"/>
      <c r="HKO109" s="30"/>
      <c r="HKP109" s="30"/>
      <c r="HKQ109" s="30"/>
      <c r="HKR109" s="30"/>
      <c r="HKS109" s="30"/>
      <c r="HKT109" s="30"/>
      <c r="HKU109" s="30"/>
      <c r="HKV109" s="30"/>
      <c r="HKW109" s="30"/>
      <c r="HKX109" s="30"/>
      <c r="HKY109" s="30"/>
      <c r="HKZ109" s="30"/>
      <c r="HLA109" s="30"/>
      <c r="HLB109" s="30"/>
      <c r="HLC109" s="30"/>
      <c r="HLD109" s="30"/>
      <c r="HLE109" s="30"/>
      <c r="HLF109" s="30"/>
      <c r="HLG109" s="30"/>
      <c r="HLH109" s="30"/>
      <c r="HLI109" s="30"/>
      <c r="HLJ109" s="30"/>
      <c r="HLK109" s="30"/>
      <c r="HLL109" s="30"/>
      <c r="HLM109" s="30"/>
      <c r="HLN109" s="30"/>
      <c r="HLO109" s="30"/>
      <c r="HLP109" s="30"/>
      <c r="HLQ109" s="30"/>
      <c r="HLR109" s="30"/>
      <c r="HLS109" s="30"/>
      <c r="HLT109" s="30"/>
      <c r="HLU109" s="30"/>
      <c r="HLV109" s="30"/>
      <c r="HLW109" s="30"/>
      <c r="HLX109" s="30"/>
      <c r="HLY109" s="30"/>
      <c r="HLZ109" s="30"/>
      <c r="HMA109" s="30"/>
      <c r="HMB109" s="30"/>
      <c r="HMC109" s="30"/>
      <c r="HMD109" s="30"/>
      <c r="HME109" s="30"/>
      <c r="HMF109" s="30"/>
      <c r="HMG109" s="30"/>
      <c r="HMH109" s="30"/>
      <c r="HMI109" s="30"/>
      <c r="HMJ109" s="30"/>
      <c r="HMK109" s="30"/>
      <c r="HML109" s="30"/>
      <c r="HMM109" s="30"/>
      <c r="HMN109" s="30"/>
      <c r="HMO109" s="30"/>
      <c r="HMP109" s="30"/>
      <c r="HMQ109" s="30"/>
      <c r="HMR109" s="30"/>
      <c r="HMS109" s="30"/>
      <c r="HMT109" s="30"/>
      <c r="HMU109" s="30"/>
      <c r="HMV109" s="30"/>
      <c r="HMW109" s="30"/>
      <c r="HMX109" s="30"/>
      <c r="HMY109" s="30"/>
      <c r="HMZ109" s="30"/>
      <c r="HNA109" s="30"/>
      <c r="HNB109" s="30"/>
      <c r="HNC109" s="30"/>
      <c r="HND109" s="30"/>
      <c r="HNE109" s="30"/>
      <c r="HNF109" s="30"/>
      <c r="HNG109" s="30"/>
      <c r="HNH109" s="30"/>
      <c r="HNI109" s="30"/>
      <c r="HNJ109" s="30"/>
      <c r="HNK109" s="30"/>
      <c r="HNL109" s="30"/>
      <c r="HNM109" s="30"/>
      <c r="HNN109" s="30"/>
      <c r="HNO109" s="30"/>
      <c r="HNP109" s="30"/>
      <c r="HNQ109" s="30"/>
      <c r="HNR109" s="30"/>
      <c r="HNS109" s="30"/>
      <c r="HNT109" s="30"/>
      <c r="HNU109" s="30"/>
      <c r="HNV109" s="30"/>
      <c r="HNW109" s="30"/>
      <c r="HNX109" s="30"/>
      <c r="HNY109" s="30"/>
      <c r="HNZ109" s="30"/>
      <c r="HOA109" s="30"/>
      <c r="HOB109" s="30"/>
      <c r="HOC109" s="30"/>
      <c r="HOD109" s="30"/>
      <c r="HOE109" s="30"/>
      <c r="HOF109" s="30"/>
      <c r="HOG109" s="30"/>
      <c r="HOH109" s="30"/>
      <c r="HOI109" s="30"/>
      <c r="HOJ109" s="30"/>
      <c r="HOK109" s="30"/>
      <c r="HOL109" s="30"/>
      <c r="HOM109" s="30"/>
      <c r="HON109" s="30"/>
      <c r="HOO109" s="30"/>
      <c r="HOP109" s="30"/>
      <c r="HOQ109" s="30"/>
      <c r="HOR109" s="30"/>
      <c r="HOS109" s="30"/>
      <c r="HOT109" s="30"/>
      <c r="HOU109" s="30"/>
      <c r="HOV109" s="30"/>
      <c r="HOW109" s="30"/>
      <c r="HOX109" s="30"/>
      <c r="HOY109" s="30"/>
      <c r="HOZ109" s="30"/>
      <c r="HPA109" s="30"/>
      <c r="HPB109" s="30"/>
      <c r="HPC109" s="30"/>
      <c r="HPD109" s="30"/>
      <c r="HPE109" s="30"/>
      <c r="HPF109" s="30"/>
      <c r="HPG109" s="30"/>
      <c r="HPH109" s="30"/>
      <c r="HPI109" s="30"/>
      <c r="HPJ109" s="30"/>
      <c r="HPK109" s="30"/>
      <c r="HPL109" s="30"/>
      <c r="HPM109" s="30"/>
      <c r="HPN109" s="30"/>
      <c r="HPO109" s="30"/>
      <c r="HPP109" s="30"/>
      <c r="HPQ109" s="30"/>
      <c r="HPR109" s="30"/>
      <c r="HPS109" s="30"/>
      <c r="HPT109" s="30"/>
      <c r="HPU109" s="30"/>
      <c r="HPV109" s="30"/>
      <c r="HPW109" s="30"/>
      <c r="HPX109" s="30"/>
      <c r="HPY109" s="30"/>
      <c r="HPZ109" s="30"/>
      <c r="HQA109" s="30"/>
      <c r="HQB109" s="30"/>
      <c r="HQC109" s="30"/>
      <c r="HQD109" s="30"/>
      <c r="HQE109" s="30"/>
      <c r="HQF109" s="30"/>
      <c r="HQG109" s="30"/>
      <c r="HQH109" s="30"/>
      <c r="HQI109" s="30"/>
      <c r="HQJ109" s="30"/>
      <c r="HQK109" s="30"/>
      <c r="HQL109" s="30"/>
      <c r="HQM109" s="30"/>
      <c r="HQN109" s="30"/>
      <c r="HQO109" s="30"/>
      <c r="HQP109" s="30"/>
      <c r="HQQ109" s="30"/>
      <c r="HQR109" s="30"/>
      <c r="HQS109" s="30"/>
      <c r="HQT109" s="30"/>
      <c r="HQU109" s="30"/>
      <c r="HQV109" s="30"/>
      <c r="HQW109" s="30"/>
      <c r="HQX109" s="30"/>
      <c r="HQY109" s="30"/>
      <c r="HQZ109" s="30"/>
      <c r="HRA109" s="30"/>
      <c r="HRB109" s="30"/>
      <c r="HRC109" s="30"/>
      <c r="HRD109" s="30"/>
      <c r="HRE109" s="30"/>
      <c r="HRF109" s="30"/>
      <c r="HRG109" s="30"/>
      <c r="HRH109" s="30"/>
      <c r="HRI109" s="30"/>
      <c r="HRJ109" s="30"/>
      <c r="HRK109" s="30"/>
      <c r="HRL109" s="30"/>
      <c r="HRM109" s="30"/>
      <c r="HRN109" s="30"/>
      <c r="HRO109" s="30"/>
      <c r="HRP109" s="30"/>
      <c r="HRQ109" s="30"/>
      <c r="HRR109" s="30"/>
      <c r="HRS109" s="30"/>
      <c r="HRT109" s="30"/>
      <c r="HRU109" s="30"/>
      <c r="HRV109" s="30"/>
      <c r="HRW109" s="30"/>
      <c r="HRX109" s="30"/>
      <c r="HRY109" s="30"/>
      <c r="HRZ109" s="30"/>
      <c r="HSA109" s="30"/>
      <c r="HSB109" s="30"/>
      <c r="HSC109" s="30"/>
      <c r="HSD109" s="30"/>
      <c r="HSE109" s="30"/>
      <c r="HSF109" s="30"/>
      <c r="HSG109" s="30"/>
      <c r="HSH109" s="30"/>
      <c r="HSI109" s="30"/>
      <c r="HSJ109" s="30"/>
      <c r="HSK109" s="30"/>
      <c r="HSL109" s="30"/>
      <c r="HSM109" s="30"/>
      <c r="HSN109" s="30"/>
      <c r="HSO109" s="30"/>
      <c r="HSP109" s="30"/>
      <c r="HSQ109" s="30"/>
      <c r="HSR109" s="30"/>
      <c r="HSS109" s="30"/>
      <c r="HST109" s="30"/>
      <c r="HSU109" s="30"/>
      <c r="HSV109" s="30"/>
      <c r="HSW109" s="30"/>
      <c r="HSX109" s="30"/>
      <c r="HSY109" s="30"/>
      <c r="HSZ109" s="30"/>
      <c r="HTA109" s="30"/>
      <c r="HTB109" s="30"/>
      <c r="HTC109" s="30"/>
      <c r="HTD109" s="30"/>
      <c r="HTE109" s="30"/>
      <c r="HTF109" s="30"/>
      <c r="HTG109" s="30"/>
      <c r="HTH109" s="30"/>
      <c r="HTI109" s="30"/>
      <c r="HTJ109" s="30"/>
      <c r="HTK109" s="30"/>
      <c r="HTL109" s="30"/>
      <c r="HTM109" s="30"/>
      <c r="HTN109" s="30"/>
      <c r="HTO109" s="30"/>
      <c r="HTP109" s="30"/>
      <c r="HTQ109" s="30"/>
      <c r="HTR109" s="30"/>
      <c r="HTS109" s="30"/>
      <c r="HTT109" s="30"/>
      <c r="HTU109" s="30"/>
      <c r="HTV109" s="30"/>
      <c r="HTW109" s="30"/>
      <c r="HTX109" s="30"/>
      <c r="HTY109" s="30"/>
      <c r="HTZ109" s="30"/>
      <c r="HUA109" s="30"/>
      <c r="HUB109" s="30"/>
      <c r="HUC109" s="30"/>
      <c r="HUD109" s="30"/>
      <c r="HUE109" s="30"/>
      <c r="HUF109" s="30"/>
      <c r="HUG109" s="30"/>
      <c r="HUH109" s="30"/>
      <c r="HUI109" s="30"/>
      <c r="HUJ109" s="30"/>
      <c r="HUK109" s="30"/>
      <c r="HUL109" s="30"/>
      <c r="HUM109" s="30"/>
      <c r="HUN109" s="30"/>
      <c r="HUO109" s="30"/>
      <c r="HUP109" s="30"/>
      <c r="HUQ109" s="30"/>
      <c r="HUR109" s="30"/>
      <c r="HUS109" s="30"/>
      <c r="HUT109" s="30"/>
      <c r="HUU109" s="30"/>
      <c r="HUV109" s="30"/>
      <c r="HUW109" s="30"/>
      <c r="HUX109" s="30"/>
      <c r="HUY109" s="30"/>
      <c r="HUZ109" s="30"/>
      <c r="HVA109" s="30"/>
      <c r="HVB109" s="30"/>
      <c r="HVC109" s="30"/>
      <c r="HVD109" s="30"/>
      <c r="HVE109" s="30"/>
      <c r="HVF109" s="30"/>
      <c r="HVG109" s="30"/>
      <c r="HVH109" s="30"/>
      <c r="HVI109" s="30"/>
      <c r="HVJ109" s="30"/>
      <c r="HVK109" s="30"/>
      <c r="HVL109" s="30"/>
      <c r="HVM109" s="30"/>
      <c r="HVN109" s="30"/>
      <c r="HVO109" s="30"/>
      <c r="HVP109" s="30"/>
      <c r="HVQ109" s="30"/>
      <c r="HVR109" s="30"/>
      <c r="HVS109" s="30"/>
      <c r="HVT109" s="30"/>
      <c r="HVU109" s="30"/>
      <c r="HVV109" s="30"/>
      <c r="HVW109" s="30"/>
      <c r="HVX109" s="30"/>
      <c r="HVY109" s="30"/>
      <c r="HVZ109" s="30"/>
      <c r="HWA109" s="30"/>
      <c r="HWB109" s="30"/>
      <c r="HWC109" s="30"/>
      <c r="HWD109" s="30"/>
      <c r="HWE109" s="30"/>
      <c r="HWF109" s="30"/>
      <c r="HWG109" s="30"/>
      <c r="HWH109" s="30"/>
      <c r="HWI109" s="30"/>
      <c r="HWJ109" s="30"/>
      <c r="HWK109" s="30"/>
      <c r="HWL109" s="30"/>
      <c r="HWM109" s="30"/>
      <c r="HWN109" s="30"/>
      <c r="HWO109" s="30"/>
      <c r="HWP109" s="30"/>
      <c r="HWQ109" s="30"/>
      <c r="HWR109" s="30"/>
      <c r="HWS109" s="30"/>
      <c r="HWT109" s="30"/>
      <c r="HWU109" s="30"/>
      <c r="HWV109" s="30"/>
      <c r="HWW109" s="30"/>
      <c r="HWX109" s="30"/>
      <c r="HWY109" s="30"/>
      <c r="HWZ109" s="30"/>
      <c r="HXA109" s="30"/>
      <c r="HXB109" s="30"/>
      <c r="HXC109" s="30"/>
      <c r="HXD109" s="30"/>
      <c r="HXE109" s="30"/>
      <c r="HXF109" s="30"/>
      <c r="HXG109" s="30"/>
      <c r="HXH109" s="30"/>
      <c r="HXI109" s="30"/>
      <c r="HXJ109" s="30"/>
      <c r="HXK109" s="30"/>
      <c r="HXL109" s="30"/>
      <c r="HXM109" s="30"/>
      <c r="HXN109" s="30"/>
      <c r="HXO109" s="30"/>
      <c r="HXP109" s="30"/>
      <c r="HXQ109" s="30"/>
      <c r="HXR109" s="30"/>
      <c r="HXS109" s="30"/>
      <c r="HXT109" s="30"/>
      <c r="HXU109" s="30"/>
      <c r="HXV109" s="30"/>
      <c r="HXW109" s="30"/>
      <c r="HXX109" s="30"/>
      <c r="HXY109" s="30"/>
      <c r="HXZ109" s="30"/>
      <c r="HYA109" s="30"/>
      <c r="HYB109" s="30"/>
      <c r="HYC109" s="30"/>
      <c r="HYD109" s="30"/>
      <c r="HYE109" s="30"/>
      <c r="HYF109" s="30"/>
      <c r="HYG109" s="30"/>
      <c r="HYH109" s="30"/>
      <c r="HYI109" s="30"/>
      <c r="HYJ109" s="30"/>
      <c r="HYK109" s="30"/>
      <c r="HYL109" s="30"/>
      <c r="HYM109" s="30"/>
      <c r="HYN109" s="30"/>
      <c r="HYO109" s="30"/>
      <c r="HYP109" s="30"/>
      <c r="HYQ109" s="30"/>
      <c r="HYR109" s="30"/>
      <c r="HYS109" s="30"/>
      <c r="HYT109" s="30"/>
      <c r="HYU109" s="30"/>
      <c r="HYV109" s="30"/>
      <c r="HYW109" s="30"/>
      <c r="HYX109" s="30"/>
      <c r="HYY109" s="30"/>
      <c r="HYZ109" s="30"/>
      <c r="HZA109" s="30"/>
      <c r="HZB109" s="30"/>
      <c r="HZC109" s="30"/>
      <c r="HZD109" s="30"/>
      <c r="HZE109" s="30"/>
      <c r="HZF109" s="30"/>
      <c r="HZG109" s="30"/>
      <c r="HZH109" s="30"/>
      <c r="HZI109" s="30"/>
      <c r="HZJ109" s="30"/>
      <c r="HZK109" s="30"/>
      <c r="HZL109" s="30"/>
      <c r="HZM109" s="30"/>
      <c r="HZN109" s="30"/>
      <c r="HZO109" s="30"/>
      <c r="HZP109" s="30"/>
      <c r="HZQ109" s="30"/>
      <c r="HZR109" s="30"/>
      <c r="HZS109" s="30"/>
      <c r="HZT109" s="30"/>
      <c r="HZU109" s="30"/>
      <c r="HZV109" s="30"/>
      <c r="HZW109" s="30"/>
      <c r="HZX109" s="30"/>
      <c r="HZY109" s="30"/>
      <c r="HZZ109" s="30"/>
      <c r="IAA109" s="30"/>
      <c r="IAB109" s="30"/>
      <c r="IAC109" s="30"/>
      <c r="IAD109" s="30"/>
      <c r="IAE109" s="30"/>
      <c r="IAF109" s="30"/>
      <c r="IAG109" s="30"/>
      <c r="IAH109" s="30"/>
      <c r="IAI109" s="30"/>
      <c r="IAJ109" s="30"/>
      <c r="IAK109" s="30"/>
      <c r="IAL109" s="30"/>
      <c r="IAM109" s="30"/>
      <c r="IAN109" s="30"/>
      <c r="IAO109" s="30"/>
      <c r="IAP109" s="30"/>
      <c r="IAQ109" s="30"/>
      <c r="IAR109" s="30"/>
      <c r="IAS109" s="30"/>
      <c r="IAT109" s="30"/>
      <c r="IAU109" s="30"/>
      <c r="IAV109" s="30"/>
      <c r="IAW109" s="30"/>
      <c r="IAX109" s="30"/>
      <c r="IAY109" s="30"/>
      <c r="IAZ109" s="30"/>
      <c r="IBA109" s="30"/>
      <c r="IBB109" s="30"/>
      <c r="IBC109" s="30"/>
      <c r="IBD109" s="30"/>
      <c r="IBE109" s="30"/>
      <c r="IBF109" s="30"/>
      <c r="IBG109" s="30"/>
      <c r="IBH109" s="30"/>
      <c r="IBI109" s="30"/>
      <c r="IBJ109" s="30"/>
      <c r="IBK109" s="30"/>
      <c r="IBL109" s="30"/>
      <c r="IBM109" s="30"/>
      <c r="IBN109" s="30"/>
      <c r="IBO109" s="30"/>
      <c r="IBP109" s="30"/>
      <c r="IBQ109" s="30"/>
      <c r="IBR109" s="30"/>
      <c r="IBS109" s="30"/>
      <c r="IBT109" s="30"/>
      <c r="IBU109" s="30"/>
      <c r="IBV109" s="30"/>
      <c r="IBW109" s="30"/>
      <c r="IBX109" s="30"/>
      <c r="IBY109" s="30"/>
      <c r="IBZ109" s="30"/>
      <c r="ICA109" s="30"/>
      <c r="ICB109" s="30"/>
      <c r="ICC109" s="30"/>
      <c r="ICD109" s="30"/>
      <c r="ICE109" s="30"/>
      <c r="ICF109" s="30"/>
      <c r="ICG109" s="30"/>
      <c r="ICH109" s="30"/>
      <c r="ICI109" s="30"/>
      <c r="ICJ109" s="30"/>
      <c r="ICK109" s="30"/>
      <c r="ICL109" s="30"/>
      <c r="ICM109" s="30"/>
      <c r="ICN109" s="30"/>
      <c r="ICO109" s="30"/>
      <c r="ICP109" s="30"/>
      <c r="ICQ109" s="30"/>
      <c r="ICR109" s="30"/>
      <c r="ICS109" s="30"/>
      <c r="ICT109" s="30"/>
      <c r="ICU109" s="30"/>
      <c r="ICV109" s="30"/>
      <c r="ICW109" s="30"/>
      <c r="ICX109" s="30"/>
      <c r="ICY109" s="30"/>
      <c r="ICZ109" s="30"/>
      <c r="IDA109" s="30"/>
      <c r="IDB109" s="30"/>
      <c r="IDC109" s="30"/>
      <c r="IDD109" s="30"/>
      <c r="IDE109" s="30"/>
      <c r="IDF109" s="30"/>
      <c r="IDG109" s="30"/>
      <c r="IDH109" s="30"/>
      <c r="IDI109" s="30"/>
      <c r="IDJ109" s="30"/>
      <c r="IDK109" s="30"/>
      <c r="IDL109" s="30"/>
      <c r="IDM109" s="30"/>
      <c r="IDN109" s="30"/>
      <c r="IDO109" s="30"/>
      <c r="IDP109" s="30"/>
      <c r="IDQ109" s="30"/>
      <c r="IDR109" s="30"/>
      <c r="IDS109" s="30"/>
      <c r="IDT109" s="30"/>
      <c r="IDU109" s="30"/>
      <c r="IDV109" s="30"/>
      <c r="IDW109" s="30"/>
      <c r="IDX109" s="30"/>
      <c r="IDY109" s="30"/>
      <c r="IDZ109" s="30"/>
      <c r="IEA109" s="30"/>
      <c r="IEB109" s="30"/>
      <c r="IEC109" s="30"/>
      <c r="IED109" s="30"/>
      <c r="IEE109" s="30"/>
      <c r="IEF109" s="30"/>
      <c r="IEG109" s="30"/>
      <c r="IEH109" s="30"/>
      <c r="IEI109" s="30"/>
      <c r="IEJ109" s="30"/>
      <c r="IEK109" s="30"/>
      <c r="IEL109" s="30"/>
      <c r="IEM109" s="30"/>
      <c r="IEN109" s="30"/>
      <c r="IEO109" s="30"/>
      <c r="IEP109" s="30"/>
      <c r="IEQ109" s="30"/>
      <c r="IER109" s="30"/>
      <c r="IES109" s="30"/>
      <c r="IET109" s="30"/>
      <c r="IEU109" s="30"/>
      <c r="IEV109" s="30"/>
      <c r="IEW109" s="30"/>
      <c r="IEX109" s="30"/>
      <c r="IEY109" s="30"/>
      <c r="IEZ109" s="30"/>
      <c r="IFA109" s="30"/>
      <c r="IFB109" s="30"/>
      <c r="IFC109" s="30"/>
      <c r="IFD109" s="30"/>
      <c r="IFE109" s="30"/>
      <c r="IFF109" s="30"/>
      <c r="IFG109" s="30"/>
      <c r="IFH109" s="30"/>
      <c r="IFI109" s="30"/>
      <c r="IFJ109" s="30"/>
      <c r="IFK109" s="30"/>
      <c r="IFL109" s="30"/>
      <c r="IFM109" s="30"/>
      <c r="IFN109" s="30"/>
      <c r="IFO109" s="30"/>
      <c r="IFP109" s="30"/>
      <c r="IFQ109" s="30"/>
      <c r="IFR109" s="30"/>
      <c r="IFS109" s="30"/>
      <c r="IFT109" s="30"/>
      <c r="IFU109" s="30"/>
      <c r="IFV109" s="30"/>
      <c r="IFW109" s="30"/>
      <c r="IFX109" s="30"/>
      <c r="IFY109" s="30"/>
      <c r="IFZ109" s="30"/>
      <c r="IGA109" s="30"/>
      <c r="IGB109" s="30"/>
      <c r="IGC109" s="30"/>
      <c r="IGD109" s="30"/>
      <c r="IGE109" s="30"/>
      <c r="IGF109" s="30"/>
      <c r="IGG109" s="30"/>
      <c r="IGH109" s="30"/>
      <c r="IGI109" s="30"/>
      <c r="IGJ109" s="30"/>
      <c r="IGK109" s="30"/>
      <c r="IGL109" s="30"/>
      <c r="IGM109" s="30"/>
      <c r="IGN109" s="30"/>
      <c r="IGO109" s="30"/>
      <c r="IGP109" s="30"/>
      <c r="IGQ109" s="30"/>
      <c r="IGR109" s="30"/>
      <c r="IGS109" s="30"/>
      <c r="IGT109" s="30"/>
      <c r="IGU109" s="30"/>
      <c r="IGV109" s="30"/>
      <c r="IGW109" s="30"/>
      <c r="IGX109" s="30"/>
      <c r="IGY109" s="30"/>
      <c r="IGZ109" s="30"/>
      <c r="IHA109" s="30"/>
      <c r="IHB109" s="30"/>
      <c r="IHC109" s="30"/>
      <c r="IHD109" s="30"/>
      <c r="IHE109" s="30"/>
      <c r="IHF109" s="30"/>
      <c r="IHG109" s="30"/>
      <c r="IHH109" s="30"/>
      <c r="IHI109" s="30"/>
      <c r="IHJ109" s="30"/>
      <c r="IHK109" s="30"/>
      <c r="IHL109" s="30"/>
      <c r="IHM109" s="30"/>
      <c r="IHN109" s="30"/>
      <c r="IHO109" s="30"/>
      <c r="IHP109" s="30"/>
      <c r="IHQ109" s="30"/>
      <c r="IHR109" s="30"/>
      <c r="IHS109" s="30"/>
      <c r="IHT109" s="30"/>
      <c r="IHU109" s="30"/>
      <c r="IHV109" s="30"/>
      <c r="IHW109" s="30"/>
      <c r="IHX109" s="30"/>
      <c r="IHY109" s="30"/>
      <c r="IHZ109" s="30"/>
      <c r="IIA109" s="30"/>
      <c r="IIB109" s="30"/>
      <c r="IIC109" s="30"/>
      <c r="IID109" s="30"/>
      <c r="IIE109" s="30"/>
      <c r="IIF109" s="30"/>
      <c r="IIG109" s="30"/>
      <c r="IIH109" s="30"/>
      <c r="III109" s="30"/>
      <c r="IIJ109" s="30"/>
      <c r="IIK109" s="30"/>
      <c r="IIL109" s="30"/>
      <c r="IIM109" s="30"/>
      <c r="IIN109" s="30"/>
      <c r="IIO109" s="30"/>
      <c r="IIP109" s="30"/>
      <c r="IIQ109" s="30"/>
      <c r="IIR109" s="30"/>
      <c r="IIS109" s="30"/>
      <c r="IIT109" s="30"/>
      <c r="IIU109" s="30"/>
      <c r="IIV109" s="30"/>
      <c r="IIW109" s="30"/>
      <c r="IIX109" s="30"/>
      <c r="IIY109" s="30"/>
      <c r="IIZ109" s="30"/>
      <c r="IJA109" s="30"/>
      <c r="IJB109" s="30"/>
      <c r="IJC109" s="30"/>
      <c r="IJD109" s="30"/>
      <c r="IJE109" s="30"/>
      <c r="IJF109" s="30"/>
      <c r="IJG109" s="30"/>
      <c r="IJH109" s="30"/>
      <c r="IJI109" s="30"/>
      <c r="IJJ109" s="30"/>
      <c r="IJK109" s="30"/>
      <c r="IJL109" s="30"/>
      <c r="IJM109" s="30"/>
      <c r="IJN109" s="30"/>
      <c r="IJO109" s="30"/>
      <c r="IJP109" s="30"/>
      <c r="IJQ109" s="30"/>
      <c r="IJR109" s="30"/>
      <c r="IJS109" s="30"/>
      <c r="IJT109" s="30"/>
      <c r="IJU109" s="30"/>
      <c r="IJV109" s="30"/>
      <c r="IJW109" s="30"/>
      <c r="IJX109" s="30"/>
      <c r="IJY109" s="30"/>
      <c r="IJZ109" s="30"/>
      <c r="IKA109" s="30"/>
      <c r="IKB109" s="30"/>
      <c r="IKC109" s="30"/>
      <c r="IKD109" s="30"/>
      <c r="IKE109" s="30"/>
      <c r="IKF109" s="30"/>
      <c r="IKG109" s="30"/>
      <c r="IKH109" s="30"/>
      <c r="IKI109" s="30"/>
      <c r="IKJ109" s="30"/>
      <c r="IKK109" s="30"/>
      <c r="IKL109" s="30"/>
      <c r="IKM109" s="30"/>
      <c r="IKN109" s="30"/>
      <c r="IKO109" s="30"/>
      <c r="IKP109" s="30"/>
      <c r="IKQ109" s="30"/>
      <c r="IKR109" s="30"/>
      <c r="IKS109" s="30"/>
      <c r="IKT109" s="30"/>
      <c r="IKU109" s="30"/>
      <c r="IKV109" s="30"/>
      <c r="IKW109" s="30"/>
      <c r="IKX109" s="30"/>
      <c r="IKY109" s="30"/>
      <c r="IKZ109" s="30"/>
      <c r="ILA109" s="30"/>
      <c r="ILB109" s="30"/>
      <c r="ILC109" s="30"/>
      <c r="ILD109" s="30"/>
      <c r="ILE109" s="30"/>
      <c r="ILF109" s="30"/>
      <c r="ILG109" s="30"/>
      <c r="ILH109" s="30"/>
      <c r="ILI109" s="30"/>
      <c r="ILJ109" s="30"/>
      <c r="ILK109" s="30"/>
      <c r="ILL109" s="30"/>
      <c r="ILM109" s="30"/>
      <c r="ILN109" s="30"/>
      <c r="ILO109" s="30"/>
      <c r="ILP109" s="30"/>
      <c r="ILQ109" s="30"/>
      <c r="ILR109" s="30"/>
      <c r="ILS109" s="30"/>
      <c r="ILT109" s="30"/>
      <c r="ILU109" s="30"/>
      <c r="ILV109" s="30"/>
      <c r="ILW109" s="30"/>
      <c r="ILX109" s="30"/>
      <c r="ILY109" s="30"/>
      <c r="ILZ109" s="30"/>
      <c r="IMA109" s="30"/>
      <c r="IMB109" s="30"/>
      <c r="IMC109" s="30"/>
      <c r="IMD109" s="30"/>
      <c r="IME109" s="30"/>
      <c r="IMF109" s="30"/>
      <c r="IMG109" s="30"/>
      <c r="IMH109" s="30"/>
      <c r="IMI109" s="30"/>
      <c r="IMJ109" s="30"/>
      <c r="IMK109" s="30"/>
      <c r="IML109" s="30"/>
      <c r="IMM109" s="30"/>
      <c r="IMN109" s="30"/>
      <c r="IMO109" s="30"/>
      <c r="IMP109" s="30"/>
      <c r="IMQ109" s="30"/>
      <c r="IMR109" s="30"/>
      <c r="IMS109" s="30"/>
      <c r="IMT109" s="30"/>
      <c r="IMU109" s="30"/>
      <c r="IMV109" s="30"/>
      <c r="IMW109" s="30"/>
      <c r="IMX109" s="30"/>
      <c r="IMY109" s="30"/>
      <c r="IMZ109" s="30"/>
      <c r="INA109" s="30"/>
      <c r="INB109" s="30"/>
      <c r="INC109" s="30"/>
      <c r="IND109" s="30"/>
      <c r="INE109" s="30"/>
      <c r="INF109" s="30"/>
      <c r="ING109" s="30"/>
      <c r="INH109" s="30"/>
      <c r="INI109" s="30"/>
      <c r="INJ109" s="30"/>
      <c r="INK109" s="30"/>
      <c r="INL109" s="30"/>
      <c r="INM109" s="30"/>
      <c r="INN109" s="30"/>
      <c r="INO109" s="30"/>
      <c r="INP109" s="30"/>
      <c r="INQ109" s="30"/>
      <c r="INR109" s="30"/>
      <c r="INS109" s="30"/>
      <c r="INT109" s="30"/>
      <c r="INU109" s="30"/>
      <c r="INV109" s="30"/>
      <c r="INW109" s="30"/>
      <c r="INX109" s="30"/>
      <c r="INY109" s="30"/>
      <c r="INZ109" s="30"/>
      <c r="IOA109" s="30"/>
      <c r="IOB109" s="30"/>
      <c r="IOC109" s="30"/>
      <c r="IOD109" s="30"/>
      <c r="IOE109" s="30"/>
      <c r="IOF109" s="30"/>
      <c r="IOG109" s="30"/>
      <c r="IOH109" s="30"/>
      <c r="IOI109" s="30"/>
      <c r="IOJ109" s="30"/>
      <c r="IOK109" s="30"/>
      <c r="IOL109" s="30"/>
      <c r="IOM109" s="30"/>
      <c r="ION109" s="30"/>
      <c r="IOO109" s="30"/>
      <c r="IOP109" s="30"/>
      <c r="IOQ109" s="30"/>
      <c r="IOR109" s="30"/>
      <c r="IOS109" s="30"/>
      <c r="IOT109" s="30"/>
      <c r="IOU109" s="30"/>
      <c r="IOV109" s="30"/>
      <c r="IOW109" s="30"/>
      <c r="IOX109" s="30"/>
      <c r="IOY109" s="30"/>
      <c r="IOZ109" s="30"/>
      <c r="IPA109" s="30"/>
      <c r="IPB109" s="30"/>
      <c r="IPC109" s="30"/>
      <c r="IPD109" s="30"/>
      <c r="IPE109" s="30"/>
      <c r="IPF109" s="30"/>
      <c r="IPG109" s="30"/>
      <c r="IPH109" s="30"/>
      <c r="IPI109" s="30"/>
      <c r="IPJ109" s="30"/>
      <c r="IPK109" s="30"/>
      <c r="IPL109" s="30"/>
      <c r="IPM109" s="30"/>
      <c r="IPN109" s="30"/>
      <c r="IPO109" s="30"/>
      <c r="IPP109" s="30"/>
      <c r="IPQ109" s="30"/>
      <c r="IPR109" s="30"/>
      <c r="IPS109" s="30"/>
      <c r="IPT109" s="30"/>
      <c r="IPU109" s="30"/>
      <c r="IPV109" s="30"/>
      <c r="IPW109" s="30"/>
      <c r="IPX109" s="30"/>
      <c r="IPY109" s="30"/>
      <c r="IPZ109" s="30"/>
      <c r="IQA109" s="30"/>
      <c r="IQB109" s="30"/>
      <c r="IQC109" s="30"/>
      <c r="IQD109" s="30"/>
      <c r="IQE109" s="30"/>
      <c r="IQF109" s="30"/>
      <c r="IQG109" s="30"/>
      <c r="IQH109" s="30"/>
      <c r="IQI109" s="30"/>
      <c r="IQJ109" s="30"/>
      <c r="IQK109" s="30"/>
      <c r="IQL109" s="30"/>
      <c r="IQM109" s="30"/>
      <c r="IQN109" s="30"/>
      <c r="IQO109" s="30"/>
      <c r="IQP109" s="30"/>
      <c r="IQQ109" s="30"/>
      <c r="IQR109" s="30"/>
      <c r="IQS109" s="30"/>
      <c r="IQT109" s="30"/>
      <c r="IQU109" s="30"/>
      <c r="IQV109" s="30"/>
      <c r="IQW109" s="30"/>
      <c r="IQX109" s="30"/>
      <c r="IQY109" s="30"/>
      <c r="IQZ109" s="30"/>
      <c r="IRA109" s="30"/>
      <c r="IRB109" s="30"/>
      <c r="IRC109" s="30"/>
      <c r="IRD109" s="30"/>
      <c r="IRE109" s="30"/>
      <c r="IRF109" s="30"/>
      <c r="IRG109" s="30"/>
      <c r="IRH109" s="30"/>
      <c r="IRI109" s="30"/>
      <c r="IRJ109" s="30"/>
      <c r="IRK109" s="30"/>
      <c r="IRL109" s="30"/>
      <c r="IRM109" s="30"/>
      <c r="IRN109" s="30"/>
      <c r="IRO109" s="30"/>
      <c r="IRP109" s="30"/>
      <c r="IRQ109" s="30"/>
      <c r="IRR109" s="30"/>
      <c r="IRS109" s="30"/>
      <c r="IRT109" s="30"/>
      <c r="IRU109" s="30"/>
      <c r="IRV109" s="30"/>
      <c r="IRW109" s="30"/>
      <c r="IRX109" s="30"/>
      <c r="IRY109" s="30"/>
      <c r="IRZ109" s="30"/>
      <c r="ISA109" s="30"/>
      <c r="ISB109" s="30"/>
      <c r="ISC109" s="30"/>
      <c r="ISD109" s="30"/>
      <c r="ISE109" s="30"/>
      <c r="ISF109" s="30"/>
      <c r="ISG109" s="30"/>
      <c r="ISH109" s="30"/>
      <c r="ISI109" s="30"/>
      <c r="ISJ109" s="30"/>
      <c r="ISK109" s="30"/>
      <c r="ISL109" s="30"/>
      <c r="ISM109" s="30"/>
      <c r="ISN109" s="30"/>
      <c r="ISO109" s="30"/>
      <c r="ISP109" s="30"/>
      <c r="ISQ109" s="30"/>
      <c r="ISR109" s="30"/>
      <c r="ISS109" s="30"/>
      <c r="IST109" s="30"/>
      <c r="ISU109" s="30"/>
      <c r="ISV109" s="30"/>
      <c r="ISW109" s="30"/>
      <c r="ISX109" s="30"/>
      <c r="ISY109" s="30"/>
      <c r="ISZ109" s="30"/>
      <c r="ITA109" s="30"/>
      <c r="ITB109" s="30"/>
      <c r="ITC109" s="30"/>
      <c r="ITD109" s="30"/>
      <c r="ITE109" s="30"/>
      <c r="ITF109" s="30"/>
      <c r="ITG109" s="30"/>
      <c r="ITH109" s="30"/>
      <c r="ITI109" s="30"/>
      <c r="ITJ109" s="30"/>
      <c r="ITK109" s="30"/>
      <c r="ITL109" s="30"/>
      <c r="ITM109" s="30"/>
      <c r="ITN109" s="30"/>
      <c r="ITO109" s="30"/>
      <c r="ITP109" s="30"/>
      <c r="ITQ109" s="30"/>
      <c r="ITR109" s="30"/>
      <c r="ITS109" s="30"/>
      <c r="ITT109" s="30"/>
      <c r="ITU109" s="30"/>
      <c r="ITV109" s="30"/>
      <c r="ITW109" s="30"/>
      <c r="ITX109" s="30"/>
      <c r="ITY109" s="30"/>
      <c r="ITZ109" s="30"/>
      <c r="IUA109" s="30"/>
      <c r="IUB109" s="30"/>
      <c r="IUC109" s="30"/>
      <c r="IUD109" s="30"/>
      <c r="IUE109" s="30"/>
      <c r="IUF109" s="30"/>
      <c r="IUG109" s="30"/>
      <c r="IUH109" s="30"/>
      <c r="IUI109" s="30"/>
      <c r="IUJ109" s="30"/>
      <c r="IUK109" s="30"/>
      <c r="IUL109" s="30"/>
      <c r="IUM109" s="30"/>
      <c r="IUN109" s="30"/>
      <c r="IUO109" s="30"/>
      <c r="IUP109" s="30"/>
      <c r="IUQ109" s="30"/>
      <c r="IUR109" s="30"/>
      <c r="IUS109" s="30"/>
      <c r="IUT109" s="30"/>
      <c r="IUU109" s="30"/>
      <c r="IUV109" s="30"/>
      <c r="IUW109" s="30"/>
      <c r="IUX109" s="30"/>
      <c r="IUY109" s="30"/>
      <c r="IUZ109" s="30"/>
      <c r="IVA109" s="30"/>
      <c r="IVB109" s="30"/>
      <c r="IVC109" s="30"/>
      <c r="IVD109" s="30"/>
      <c r="IVE109" s="30"/>
      <c r="IVF109" s="30"/>
      <c r="IVG109" s="30"/>
      <c r="IVH109" s="30"/>
      <c r="IVI109" s="30"/>
      <c r="IVJ109" s="30"/>
      <c r="IVK109" s="30"/>
      <c r="IVL109" s="30"/>
      <c r="IVM109" s="30"/>
      <c r="IVN109" s="30"/>
      <c r="IVO109" s="30"/>
      <c r="IVP109" s="30"/>
      <c r="IVQ109" s="30"/>
      <c r="IVR109" s="30"/>
      <c r="IVS109" s="30"/>
      <c r="IVT109" s="30"/>
      <c r="IVU109" s="30"/>
      <c r="IVV109" s="30"/>
      <c r="IVW109" s="30"/>
      <c r="IVX109" s="30"/>
      <c r="IVY109" s="30"/>
      <c r="IVZ109" s="30"/>
      <c r="IWA109" s="30"/>
      <c r="IWB109" s="30"/>
      <c r="IWC109" s="30"/>
      <c r="IWD109" s="30"/>
      <c r="IWE109" s="30"/>
      <c r="IWF109" s="30"/>
      <c r="IWG109" s="30"/>
      <c r="IWH109" s="30"/>
      <c r="IWI109" s="30"/>
      <c r="IWJ109" s="30"/>
      <c r="IWK109" s="30"/>
      <c r="IWL109" s="30"/>
      <c r="IWM109" s="30"/>
      <c r="IWN109" s="30"/>
      <c r="IWO109" s="30"/>
      <c r="IWP109" s="30"/>
      <c r="IWQ109" s="30"/>
      <c r="IWR109" s="30"/>
      <c r="IWS109" s="30"/>
      <c r="IWT109" s="30"/>
      <c r="IWU109" s="30"/>
      <c r="IWV109" s="30"/>
      <c r="IWW109" s="30"/>
      <c r="IWX109" s="30"/>
      <c r="IWY109" s="30"/>
      <c r="IWZ109" s="30"/>
      <c r="IXA109" s="30"/>
      <c r="IXB109" s="30"/>
      <c r="IXC109" s="30"/>
      <c r="IXD109" s="30"/>
      <c r="IXE109" s="30"/>
      <c r="IXF109" s="30"/>
      <c r="IXG109" s="30"/>
      <c r="IXH109" s="30"/>
      <c r="IXI109" s="30"/>
      <c r="IXJ109" s="30"/>
      <c r="IXK109" s="30"/>
      <c r="IXL109" s="30"/>
      <c r="IXM109" s="30"/>
      <c r="IXN109" s="30"/>
      <c r="IXO109" s="30"/>
      <c r="IXP109" s="30"/>
      <c r="IXQ109" s="30"/>
      <c r="IXR109" s="30"/>
      <c r="IXS109" s="30"/>
      <c r="IXT109" s="30"/>
      <c r="IXU109" s="30"/>
      <c r="IXV109" s="30"/>
      <c r="IXW109" s="30"/>
      <c r="IXX109" s="30"/>
      <c r="IXY109" s="30"/>
      <c r="IXZ109" s="30"/>
      <c r="IYA109" s="30"/>
      <c r="IYB109" s="30"/>
      <c r="IYC109" s="30"/>
      <c r="IYD109" s="30"/>
      <c r="IYE109" s="30"/>
      <c r="IYF109" s="30"/>
      <c r="IYG109" s="30"/>
      <c r="IYH109" s="30"/>
      <c r="IYI109" s="30"/>
      <c r="IYJ109" s="30"/>
      <c r="IYK109" s="30"/>
      <c r="IYL109" s="30"/>
      <c r="IYM109" s="30"/>
      <c r="IYN109" s="30"/>
      <c r="IYO109" s="30"/>
      <c r="IYP109" s="30"/>
      <c r="IYQ109" s="30"/>
      <c r="IYR109" s="30"/>
      <c r="IYS109" s="30"/>
      <c r="IYT109" s="30"/>
      <c r="IYU109" s="30"/>
      <c r="IYV109" s="30"/>
      <c r="IYW109" s="30"/>
      <c r="IYX109" s="30"/>
      <c r="IYY109" s="30"/>
      <c r="IYZ109" s="30"/>
      <c r="IZA109" s="30"/>
      <c r="IZB109" s="30"/>
      <c r="IZC109" s="30"/>
      <c r="IZD109" s="30"/>
      <c r="IZE109" s="30"/>
      <c r="IZF109" s="30"/>
      <c r="IZG109" s="30"/>
      <c r="IZH109" s="30"/>
      <c r="IZI109" s="30"/>
      <c r="IZJ109" s="30"/>
      <c r="IZK109" s="30"/>
      <c r="IZL109" s="30"/>
      <c r="IZM109" s="30"/>
      <c r="IZN109" s="30"/>
      <c r="IZO109" s="30"/>
      <c r="IZP109" s="30"/>
      <c r="IZQ109" s="30"/>
      <c r="IZR109" s="30"/>
      <c r="IZS109" s="30"/>
      <c r="IZT109" s="30"/>
      <c r="IZU109" s="30"/>
      <c r="IZV109" s="30"/>
      <c r="IZW109" s="30"/>
      <c r="IZX109" s="30"/>
      <c r="IZY109" s="30"/>
      <c r="IZZ109" s="30"/>
      <c r="JAA109" s="30"/>
      <c r="JAB109" s="30"/>
      <c r="JAC109" s="30"/>
      <c r="JAD109" s="30"/>
      <c r="JAE109" s="30"/>
      <c r="JAF109" s="30"/>
      <c r="JAG109" s="30"/>
      <c r="JAH109" s="30"/>
      <c r="JAI109" s="30"/>
      <c r="JAJ109" s="30"/>
      <c r="JAK109" s="30"/>
      <c r="JAL109" s="30"/>
      <c r="JAM109" s="30"/>
      <c r="JAN109" s="30"/>
      <c r="JAO109" s="30"/>
      <c r="JAP109" s="30"/>
      <c r="JAQ109" s="30"/>
      <c r="JAR109" s="30"/>
      <c r="JAS109" s="30"/>
      <c r="JAT109" s="30"/>
      <c r="JAU109" s="30"/>
      <c r="JAV109" s="30"/>
      <c r="JAW109" s="30"/>
      <c r="JAX109" s="30"/>
      <c r="JAY109" s="30"/>
      <c r="JAZ109" s="30"/>
      <c r="JBA109" s="30"/>
      <c r="JBB109" s="30"/>
      <c r="JBC109" s="30"/>
      <c r="JBD109" s="30"/>
      <c r="JBE109" s="30"/>
      <c r="JBF109" s="30"/>
      <c r="JBG109" s="30"/>
      <c r="JBH109" s="30"/>
      <c r="JBI109" s="30"/>
      <c r="JBJ109" s="30"/>
      <c r="JBK109" s="30"/>
      <c r="JBL109" s="30"/>
      <c r="JBM109" s="30"/>
      <c r="JBN109" s="30"/>
      <c r="JBO109" s="30"/>
      <c r="JBP109" s="30"/>
      <c r="JBQ109" s="30"/>
      <c r="JBR109" s="30"/>
      <c r="JBS109" s="30"/>
      <c r="JBT109" s="30"/>
      <c r="JBU109" s="30"/>
      <c r="JBV109" s="30"/>
      <c r="JBW109" s="30"/>
      <c r="JBX109" s="30"/>
      <c r="JBY109" s="30"/>
      <c r="JBZ109" s="30"/>
      <c r="JCA109" s="30"/>
      <c r="JCB109" s="30"/>
      <c r="JCC109" s="30"/>
      <c r="JCD109" s="30"/>
      <c r="JCE109" s="30"/>
      <c r="JCF109" s="30"/>
      <c r="JCG109" s="30"/>
      <c r="JCH109" s="30"/>
      <c r="JCI109" s="30"/>
      <c r="JCJ109" s="30"/>
      <c r="JCK109" s="30"/>
      <c r="JCL109" s="30"/>
      <c r="JCM109" s="30"/>
      <c r="JCN109" s="30"/>
      <c r="JCO109" s="30"/>
      <c r="JCP109" s="30"/>
      <c r="JCQ109" s="30"/>
      <c r="JCR109" s="30"/>
      <c r="JCS109" s="30"/>
      <c r="JCT109" s="30"/>
      <c r="JCU109" s="30"/>
      <c r="JCV109" s="30"/>
      <c r="JCW109" s="30"/>
      <c r="JCX109" s="30"/>
      <c r="JCY109" s="30"/>
      <c r="JCZ109" s="30"/>
      <c r="JDA109" s="30"/>
      <c r="JDB109" s="30"/>
      <c r="JDC109" s="30"/>
      <c r="JDD109" s="30"/>
      <c r="JDE109" s="30"/>
      <c r="JDF109" s="30"/>
      <c r="JDG109" s="30"/>
      <c r="JDH109" s="30"/>
      <c r="JDI109" s="30"/>
      <c r="JDJ109" s="30"/>
      <c r="JDK109" s="30"/>
      <c r="JDL109" s="30"/>
      <c r="JDM109" s="30"/>
      <c r="JDN109" s="30"/>
      <c r="JDO109" s="30"/>
      <c r="JDP109" s="30"/>
      <c r="JDQ109" s="30"/>
      <c r="JDR109" s="30"/>
      <c r="JDS109" s="30"/>
      <c r="JDT109" s="30"/>
      <c r="JDU109" s="30"/>
      <c r="JDV109" s="30"/>
      <c r="JDW109" s="30"/>
      <c r="JDX109" s="30"/>
      <c r="JDY109" s="30"/>
      <c r="JDZ109" s="30"/>
      <c r="JEA109" s="30"/>
      <c r="JEB109" s="30"/>
      <c r="JEC109" s="30"/>
      <c r="JED109" s="30"/>
      <c r="JEE109" s="30"/>
      <c r="JEF109" s="30"/>
      <c r="JEG109" s="30"/>
      <c r="JEH109" s="30"/>
      <c r="JEI109" s="30"/>
      <c r="JEJ109" s="30"/>
      <c r="JEK109" s="30"/>
      <c r="JEL109" s="30"/>
      <c r="JEM109" s="30"/>
      <c r="JEN109" s="30"/>
      <c r="JEO109" s="30"/>
      <c r="JEP109" s="30"/>
      <c r="JEQ109" s="30"/>
      <c r="JER109" s="30"/>
      <c r="JES109" s="30"/>
      <c r="JET109" s="30"/>
      <c r="JEU109" s="30"/>
      <c r="JEV109" s="30"/>
      <c r="JEW109" s="30"/>
      <c r="JEX109" s="30"/>
      <c r="JEY109" s="30"/>
      <c r="JEZ109" s="30"/>
      <c r="JFA109" s="30"/>
      <c r="JFB109" s="30"/>
      <c r="JFC109" s="30"/>
      <c r="JFD109" s="30"/>
      <c r="JFE109" s="30"/>
      <c r="JFF109" s="30"/>
      <c r="JFG109" s="30"/>
      <c r="JFH109" s="30"/>
      <c r="JFI109" s="30"/>
      <c r="JFJ109" s="30"/>
      <c r="JFK109" s="30"/>
      <c r="JFL109" s="30"/>
      <c r="JFM109" s="30"/>
      <c r="JFN109" s="30"/>
      <c r="JFO109" s="30"/>
      <c r="JFP109" s="30"/>
      <c r="JFQ109" s="30"/>
      <c r="JFR109" s="30"/>
      <c r="JFS109" s="30"/>
      <c r="JFT109" s="30"/>
      <c r="JFU109" s="30"/>
      <c r="JFV109" s="30"/>
      <c r="JFW109" s="30"/>
      <c r="JFX109" s="30"/>
      <c r="JFY109" s="30"/>
      <c r="JFZ109" s="30"/>
      <c r="JGA109" s="30"/>
      <c r="JGB109" s="30"/>
      <c r="JGC109" s="30"/>
      <c r="JGD109" s="30"/>
      <c r="JGE109" s="30"/>
      <c r="JGF109" s="30"/>
      <c r="JGG109" s="30"/>
      <c r="JGH109" s="30"/>
      <c r="JGI109" s="30"/>
      <c r="JGJ109" s="30"/>
      <c r="JGK109" s="30"/>
      <c r="JGL109" s="30"/>
      <c r="JGM109" s="30"/>
      <c r="JGN109" s="30"/>
      <c r="JGO109" s="30"/>
      <c r="JGP109" s="30"/>
      <c r="JGQ109" s="30"/>
      <c r="JGR109" s="30"/>
      <c r="JGS109" s="30"/>
      <c r="JGT109" s="30"/>
      <c r="JGU109" s="30"/>
      <c r="JGV109" s="30"/>
      <c r="JGW109" s="30"/>
      <c r="JGX109" s="30"/>
      <c r="JGY109" s="30"/>
      <c r="JGZ109" s="30"/>
      <c r="JHA109" s="30"/>
      <c r="JHB109" s="30"/>
      <c r="JHC109" s="30"/>
      <c r="JHD109" s="30"/>
      <c r="JHE109" s="30"/>
      <c r="JHF109" s="30"/>
      <c r="JHG109" s="30"/>
      <c r="JHH109" s="30"/>
      <c r="JHI109" s="30"/>
      <c r="JHJ109" s="30"/>
      <c r="JHK109" s="30"/>
      <c r="JHL109" s="30"/>
      <c r="JHM109" s="30"/>
      <c r="JHN109" s="30"/>
      <c r="JHO109" s="30"/>
      <c r="JHP109" s="30"/>
      <c r="JHQ109" s="30"/>
      <c r="JHR109" s="30"/>
      <c r="JHS109" s="30"/>
      <c r="JHT109" s="30"/>
      <c r="JHU109" s="30"/>
      <c r="JHV109" s="30"/>
      <c r="JHW109" s="30"/>
      <c r="JHX109" s="30"/>
      <c r="JHY109" s="30"/>
      <c r="JHZ109" s="30"/>
      <c r="JIA109" s="30"/>
      <c r="JIB109" s="30"/>
      <c r="JIC109" s="30"/>
      <c r="JID109" s="30"/>
      <c r="JIE109" s="30"/>
      <c r="JIF109" s="30"/>
      <c r="JIG109" s="30"/>
      <c r="JIH109" s="30"/>
      <c r="JII109" s="30"/>
      <c r="JIJ109" s="30"/>
      <c r="JIK109" s="30"/>
      <c r="JIL109" s="30"/>
      <c r="JIM109" s="30"/>
      <c r="JIN109" s="30"/>
      <c r="JIO109" s="30"/>
      <c r="JIP109" s="30"/>
      <c r="JIQ109" s="30"/>
      <c r="JIR109" s="30"/>
      <c r="JIS109" s="30"/>
      <c r="JIT109" s="30"/>
      <c r="JIU109" s="30"/>
      <c r="JIV109" s="30"/>
      <c r="JIW109" s="30"/>
      <c r="JIX109" s="30"/>
      <c r="JIY109" s="30"/>
      <c r="JIZ109" s="30"/>
      <c r="JJA109" s="30"/>
      <c r="JJB109" s="30"/>
      <c r="JJC109" s="30"/>
      <c r="JJD109" s="30"/>
      <c r="JJE109" s="30"/>
      <c r="JJF109" s="30"/>
      <c r="JJG109" s="30"/>
      <c r="JJH109" s="30"/>
      <c r="JJI109" s="30"/>
      <c r="JJJ109" s="30"/>
      <c r="JJK109" s="30"/>
      <c r="JJL109" s="30"/>
      <c r="JJM109" s="30"/>
      <c r="JJN109" s="30"/>
      <c r="JJO109" s="30"/>
      <c r="JJP109" s="30"/>
      <c r="JJQ109" s="30"/>
      <c r="JJR109" s="30"/>
      <c r="JJS109" s="30"/>
      <c r="JJT109" s="30"/>
      <c r="JJU109" s="30"/>
      <c r="JJV109" s="30"/>
      <c r="JJW109" s="30"/>
      <c r="JJX109" s="30"/>
      <c r="JJY109" s="30"/>
      <c r="JJZ109" s="30"/>
      <c r="JKA109" s="30"/>
      <c r="JKB109" s="30"/>
      <c r="JKC109" s="30"/>
      <c r="JKD109" s="30"/>
      <c r="JKE109" s="30"/>
      <c r="JKF109" s="30"/>
      <c r="JKG109" s="30"/>
      <c r="JKH109" s="30"/>
      <c r="JKI109" s="30"/>
      <c r="JKJ109" s="30"/>
      <c r="JKK109" s="30"/>
      <c r="JKL109" s="30"/>
      <c r="JKM109" s="30"/>
      <c r="JKN109" s="30"/>
      <c r="JKO109" s="30"/>
      <c r="JKP109" s="30"/>
      <c r="JKQ109" s="30"/>
      <c r="JKR109" s="30"/>
      <c r="JKS109" s="30"/>
      <c r="JKT109" s="30"/>
      <c r="JKU109" s="30"/>
      <c r="JKV109" s="30"/>
      <c r="JKW109" s="30"/>
      <c r="JKX109" s="30"/>
      <c r="JKY109" s="30"/>
      <c r="JKZ109" s="30"/>
      <c r="JLA109" s="30"/>
      <c r="JLB109" s="30"/>
      <c r="JLC109" s="30"/>
      <c r="JLD109" s="30"/>
      <c r="JLE109" s="30"/>
      <c r="JLF109" s="30"/>
      <c r="JLG109" s="30"/>
      <c r="JLH109" s="30"/>
      <c r="JLI109" s="30"/>
      <c r="JLJ109" s="30"/>
      <c r="JLK109" s="30"/>
      <c r="JLL109" s="30"/>
      <c r="JLM109" s="30"/>
      <c r="JLN109" s="30"/>
      <c r="JLO109" s="30"/>
      <c r="JLP109" s="30"/>
      <c r="JLQ109" s="30"/>
      <c r="JLR109" s="30"/>
      <c r="JLS109" s="30"/>
      <c r="JLT109" s="30"/>
      <c r="JLU109" s="30"/>
      <c r="JLV109" s="30"/>
      <c r="JLW109" s="30"/>
      <c r="JLX109" s="30"/>
      <c r="JLY109" s="30"/>
      <c r="JLZ109" s="30"/>
      <c r="JMA109" s="30"/>
      <c r="JMB109" s="30"/>
      <c r="JMC109" s="30"/>
      <c r="JMD109" s="30"/>
      <c r="JME109" s="30"/>
      <c r="JMF109" s="30"/>
      <c r="JMG109" s="30"/>
      <c r="JMH109" s="30"/>
      <c r="JMI109" s="30"/>
      <c r="JMJ109" s="30"/>
      <c r="JMK109" s="30"/>
      <c r="JML109" s="30"/>
      <c r="JMM109" s="30"/>
      <c r="JMN109" s="30"/>
      <c r="JMO109" s="30"/>
      <c r="JMP109" s="30"/>
      <c r="JMQ109" s="30"/>
      <c r="JMR109" s="30"/>
      <c r="JMS109" s="30"/>
      <c r="JMT109" s="30"/>
      <c r="JMU109" s="30"/>
      <c r="JMV109" s="30"/>
      <c r="JMW109" s="30"/>
      <c r="JMX109" s="30"/>
      <c r="JMY109" s="30"/>
      <c r="JMZ109" s="30"/>
      <c r="JNA109" s="30"/>
      <c r="JNB109" s="30"/>
      <c r="JNC109" s="30"/>
      <c r="JND109" s="30"/>
      <c r="JNE109" s="30"/>
      <c r="JNF109" s="30"/>
      <c r="JNG109" s="30"/>
      <c r="JNH109" s="30"/>
      <c r="JNI109" s="30"/>
      <c r="JNJ109" s="30"/>
      <c r="JNK109" s="30"/>
      <c r="JNL109" s="30"/>
      <c r="JNM109" s="30"/>
      <c r="JNN109" s="30"/>
      <c r="JNO109" s="30"/>
      <c r="JNP109" s="30"/>
      <c r="JNQ109" s="30"/>
      <c r="JNR109" s="30"/>
      <c r="JNS109" s="30"/>
      <c r="JNT109" s="30"/>
      <c r="JNU109" s="30"/>
      <c r="JNV109" s="30"/>
      <c r="JNW109" s="30"/>
      <c r="JNX109" s="30"/>
      <c r="JNY109" s="30"/>
      <c r="JNZ109" s="30"/>
      <c r="JOA109" s="30"/>
      <c r="JOB109" s="30"/>
      <c r="JOC109" s="30"/>
      <c r="JOD109" s="30"/>
      <c r="JOE109" s="30"/>
      <c r="JOF109" s="30"/>
      <c r="JOG109" s="30"/>
      <c r="JOH109" s="30"/>
      <c r="JOI109" s="30"/>
      <c r="JOJ109" s="30"/>
      <c r="JOK109" s="30"/>
      <c r="JOL109" s="30"/>
      <c r="JOM109" s="30"/>
      <c r="JON109" s="30"/>
      <c r="JOO109" s="30"/>
      <c r="JOP109" s="30"/>
      <c r="JOQ109" s="30"/>
      <c r="JOR109" s="30"/>
      <c r="JOS109" s="30"/>
      <c r="JOT109" s="30"/>
      <c r="JOU109" s="30"/>
      <c r="JOV109" s="30"/>
      <c r="JOW109" s="30"/>
      <c r="JOX109" s="30"/>
      <c r="JOY109" s="30"/>
      <c r="JOZ109" s="30"/>
      <c r="JPA109" s="30"/>
      <c r="JPB109" s="30"/>
      <c r="JPC109" s="30"/>
      <c r="JPD109" s="30"/>
      <c r="JPE109" s="30"/>
      <c r="JPF109" s="30"/>
      <c r="JPG109" s="30"/>
      <c r="JPH109" s="30"/>
      <c r="JPI109" s="30"/>
      <c r="JPJ109" s="30"/>
      <c r="JPK109" s="30"/>
      <c r="JPL109" s="30"/>
      <c r="JPM109" s="30"/>
      <c r="JPN109" s="30"/>
      <c r="JPO109" s="30"/>
      <c r="JPP109" s="30"/>
      <c r="JPQ109" s="30"/>
      <c r="JPR109" s="30"/>
      <c r="JPS109" s="30"/>
      <c r="JPT109" s="30"/>
      <c r="JPU109" s="30"/>
      <c r="JPV109" s="30"/>
      <c r="JPW109" s="30"/>
      <c r="JPX109" s="30"/>
      <c r="JPY109" s="30"/>
      <c r="JPZ109" s="30"/>
      <c r="JQA109" s="30"/>
      <c r="JQB109" s="30"/>
      <c r="JQC109" s="30"/>
      <c r="JQD109" s="30"/>
      <c r="JQE109" s="30"/>
      <c r="JQF109" s="30"/>
      <c r="JQG109" s="30"/>
      <c r="JQH109" s="30"/>
      <c r="JQI109" s="30"/>
      <c r="JQJ109" s="30"/>
      <c r="JQK109" s="30"/>
      <c r="JQL109" s="30"/>
      <c r="JQM109" s="30"/>
      <c r="JQN109" s="30"/>
      <c r="JQO109" s="30"/>
      <c r="JQP109" s="30"/>
      <c r="JQQ109" s="30"/>
      <c r="JQR109" s="30"/>
      <c r="JQS109" s="30"/>
      <c r="JQT109" s="30"/>
      <c r="JQU109" s="30"/>
      <c r="JQV109" s="30"/>
      <c r="JQW109" s="30"/>
      <c r="JQX109" s="30"/>
      <c r="JQY109" s="30"/>
      <c r="JQZ109" s="30"/>
      <c r="JRA109" s="30"/>
      <c r="JRB109" s="30"/>
      <c r="JRC109" s="30"/>
      <c r="JRD109" s="30"/>
      <c r="JRE109" s="30"/>
      <c r="JRF109" s="30"/>
      <c r="JRG109" s="30"/>
      <c r="JRH109" s="30"/>
      <c r="JRI109" s="30"/>
      <c r="JRJ109" s="30"/>
      <c r="JRK109" s="30"/>
      <c r="JRL109" s="30"/>
      <c r="JRM109" s="30"/>
      <c r="JRN109" s="30"/>
      <c r="JRO109" s="30"/>
      <c r="JRP109" s="30"/>
      <c r="JRQ109" s="30"/>
      <c r="JRR109" s="30"/>
      <c r="JRS109" s="30"/>
      <c r="JRT109" s="30"/>
      <c r="JRU109" s="30"/>
      <c r="JRV109" s="30"/>
      <c r="JRW109" s="30"/>
      <c r="JRX109" s="30"/>
      <c r="JRY109" s="30"/>
      <c r="JRZ109" s="30"/>
      <c r="JSA109" s="30"/>
      <c r="JSB109" s="30"/>
      <c r="JSC109" s="30"/>
      <c r="JSD109" s="30"/>
      <c r="JSE109" s="30"/>
      <c r="JSF109" s="30"/>
      <c r="JSG109" s="30"/>
      <c r="JSH109" s="30"/>
      <c r="JSI109" s="30"/>
      <c r="JSJ109" s="30"/>
      <c r="JSK109" s="30"/>
      <c r="JSL109" s="30"/>
      <c r="JSM109" s="30"/>
      <c r="JSN109" s="30"/>
      <c r="JSO109" s="30"/>
      <c r="JSP109" s="30"/>
      <c r="JSQ109" s="30"/>
      <c r="JSR109" s="30"/>
      <c r="JSS109" s="30"/>
      <c r="JST109" s="30"/>
      <c r="JSU109" s="30"/>
      <c r="JSV109" s="30"/>
      <c r="JSW109" s="30"/>
      <c r="JSX109" s="30"/>
      <c r="JSY109" s="30"/>
      <c r="JSZ109" s="30"/>
      <c r="JTA109" s="30"/>
      <c r="JTB109" s="30"/>
      <c r="JTC109" s="30"/>
      <c r="JTD109" s="30"/>
      <c r="JTE109" s="30"/>
      <c r="JTF109" s="30"/>
      <c r="JTG109" s="30"/>
      <c r="JTH109" s="30"/>
      <c r="JTI109" s="30"/>
      <c r="JTJ109" s="30"/>
      <c r="JTK109" s="30"/>
      <c r="JTL109" s="30"/>
      <c r="JTM109" s="30"/>
      <c r="JTN109" s="30"/>
      <c r="JTO109" s="30"/>
      <c r="JTP109" s="30"/>
      <c r="JTQ109" s="30"/>
      <c r="JTR109" s="30"/>
      <c r="JTS109" s="30"/>
      <c r="JTT109" s="30"/>
      <c r="JTU109" s="30"/>
      <c r="JTV109" s="30"/>
      <c r="JTW109" s="30"/>
      <c r="JTX109" s="30"/>
      <c r="JTY109" s="30"/>
      <c r="JTZ109" s="30"/>
      <c r="JUA109" s="30"/>
      <c r="JUB109" s="30"/>
      <c r="JUC109" s="30"/>
      <c r="JUD109" s="30"/>
      <c r="JUE109" s="30"/>
      <c r="JUF109" s="30"/>
      <c r="JUG109" s="30"/>
      <c r="JUH109" s="30"/>
      <c r="JUI109" s="30"/>
      <c r="JUJ109" s="30"/>
      <c r="JUK109" s="30"/>
      <c r="JUL109" s="30"/>
      <c r="JUM109" s="30"/>
      <c r="JUN109" s="30"/>
      <c r="JUO109" s="30"/>
      <c r="JUP109" s="30"/>
      <c r="JUQ109" s="30"/>
      <c r="JUR109" s="30"/>
      <c r="JUS109" s="30"/>
      <c r="JUT109" s="30"/>
      <c r="JUU109" s="30"/>
      <c r="JUV109" s="30"/>
      <c r="JUW109" s="30"/>
      <c r="JUX109" s="30"/>
      <c r="JUY109" s="30"/>
      <c r="JUZ109" s="30"/>
      <c r="JVA109" s="30"/>
      <c r="JVB109" s="30"/>
      <c r="JVC109" s="30"/>
      <c r="JVD109" s="30"/>
      <c r="JVE109" s="30"/>
      <c r="JVF109" s="30"/>
      <c r="JVG109" s="30"/>
      <c r="JVH109" s="30"/>
      <c r="JVI109" s="30"/>
      <c r="JVJ109" s="30"/>
      <c r="JVK109" s="30"/>
      <c r="JVL109" s="30"/>
      <c r="JVM109" s="30"/>
      <c r="JVN109" s="30"/>
      <c r="JVO109" s="30"/>
      <c r="JVP109" s="30"/>
      <c r="JVQ109" s="30"/>
      <c r="JVR109" s="30"/>
      <c r="JVS109" s="30"/>
      <c r="JVT109" s="30"/>
      <c r="JVU109" s="30"/>
      <c r="JVV109" s="30"/>
      <c r="JVW109" s="30"/>
      <c r="JVX109" s="30"/>
      <c r="JVY109" s="30"/>
      <c r="JVZ109" s="30"/>
      <c r="JWA109" s="30"/>
      <c r="JWB109" s="30"/>
      <c r="JWC109" s="30"/>
      <c r="JWD109" s="30"/>
      <c r="JWE109" s="30"/>
      <c r="JWF109" s="30"/>
      <c r="JWG109" s="30"/>
      <c r="JWH109" s="30"/>
      <c r="JWI109" s="30"/>
      <c r="JWJ109" s="30"/>
      <c r="JWK109" s="30"/>
      <c r="JWL109" s="30"/>
      <c r="JWM109" s="30"/>
      <c r="JWN109" s="30"/>
      <c r="JWO109" s="30"/>
      <c r="JWP109" s="30"/>
      <c r="JWQ109" s="30"/>
      <c r="JWR109" s="30"/>
      <c r="JWS109" s="30"/>
      <c r="JWT109" s="30"/>
      <c r="JWU109" s="30"/>
      <c r="JWV109" s="30"/>
      <c r="JWW109" s="30"/>
      <c r="JWX109" s="30"/>
      <c r="JWY109" s="30"/>
      <c r="JWZ109" s="30"/>
      <c r="JXA109" s="30"/>
      <c r="JXB109" s="30"/>
      <c r="JXC109" s="30"/>
      <c r="JXD109" s="30"/>
      <c r="JXE109" s="30"/>
      <c r="JXF109" s="30"/>
      <c r="JXG109" s="30"/>
      <c r="JXH109" s="30"/>
      <c r="JXI109" s="30"/>
      <c r="JXJ109" s="30"/>
      <c r="JXK109" s="30"/>
      <c r="JXL109" s="30"/>
      <c r="JXM109" s="30"/>
      <c r="JXN109" s="30"/>
      <c r="JXO109" s="30"/>
      <c r="JXP109" s="30"/>
      <c r="JXQ109" s="30"/>
      <c r="JXR109" s="30"/>
      <c r="JXS109" s="30"/>
      <c r="JXT109" s="30"/>
      <c r="JXU109" s="30"/>
      <c r="JXV109" s="30"/>
      <c r="JXW109" s="30"/>
      <c r="JXX109" s="30"/>
      <c r="JXY109" s="30"/>
      <c r="JXZ109" s="30"/>
      <c r="JYA109" s="30"/>
      <c r="JYB109" s="30"/>
      <c r="JYC109" s="30"/>
      <c r="JYD109" s="30"/>
      <c r="JYE109" s="30"/>
      <c r="JYF109" s="30"/>
      <c r="JYG109" s="30"/>
      <c r="JYH109" s="30"/>
      <c r="JYI109" s="30"/>
      <c r="JYJ109" s="30"/>
      <c r="JYK109" s="30"/>
      <c r="JYL109" s="30"/>
      <c r="JYM109" s="30"/>
      <c r="JYN109" s="30"/>
      <c r="JYO109" s="30"/>
      <c r="JYP109" s="30"/>
      <c r="JYQ109" s="30"/>
      <c r="JYR109" s="30"/>
      <c r="JYS109" s="30"/>
      <c r="JYT109" s="30"/>
      <c r="JYU109" s="30"/>
      <c r="JYV109" s="30"/>
      <c r="JYW109" s="30"/>
      <c r="JYX109" s="30"/>
      <c r="JYY109" s="30"/>
      <c r="JYZ109" s="30"/>
      <c r="JZA109" s="30"/>
      <c r="JZB109" s="30"/>
      <c r="JZC109" s="30"/>
      <c r="JZD109" s="30"/>
      <c r="JZE109" s="30"/>
      <c r="JZF109" s="30"/>
      <c r="JZG109" s="30"/>
      <c r="JZH109" s="30"/>
      <c r="JZI109" s="30"/>
      <c r="JZJ109" s="30"/>
      <c r="JZK109" s="30"/>
      <c r="JZL109" s="30"/>
      <c r="JZM109" s="30"/>
      <c r="JZN109" s="30"/>
      <c r="JZO109" s="30"/>
      <c r="JZP109" s="30"/>
      <c r="JZQ109" s="30"/>
      <c r="JZR109" s="30"/>
      <c r="JZS109" s="30"/>
      <c r="JZT109" s="30"/>
      <c r="JZU109" s="30"/>
      <c r="JZV109" s="30"/>
      <c r="JZW109" s="30"/>
      <c r="JZX109" s="30"/>
      <c r="JZY109" s="30"/>
      <c r="JZZ109" s="30"/>
      <c r="KAA109" s="30"/>
      <c r="KAB109" s="30"/>
      <c r="KAC109" s="30"/>
      <c r="KAD109" s="30"/>
      <c r="KAE109" s="30"/>
      <c r="KAF109" s="30"/>
      <c r="KAG109" s="30"/>
      <c r="KAH109" s="30"/>
      <c r="KAI109" s="30"/>
      <c r="KAJ109" s="30"/>
      <c r="KAK109" s="30"/>
      <c r="KAL109" s="30"/>
      <c r="KAM109" s="30"/>
      <c r="KAN109" s="30"/>
      <c r="KAO109" s="30"/>
      <c r="KAP109" s="30"/>
      <c r="KAQ109" s="30"/>
      <c r="KAR109" s="30"/>
      <c r="KAS109" s="30"/>
      <c r="KAT109" s="30"/>
      <c r="KAU109" s="30"/>
      <c r="KAV109" s="30"/>
      <c r="KAW109" s="30"/>
      <c r="KAX109" s="30"/>
      <c r="KAY109" s="30"/>
      <c r="KAZ109" s="30"/>
      <c r="KBA109" s="30"/>
      <c r="KBB109" s="30"/>
      <c r="KBC109" s="30"/>
      <c r="KBD109" s="30"/>
      <c r="KBE109" s="30"/>
      <c r="KBF109" s="30"/>
      <c r="KBG109" s="30"/>
      <c r="KBH109" s="30"/>
      <c r="KBI109" s="30"/>
      <c r="KBJ109" s="30"/>
      <c r="KBK109" s="30"/>
      <c r="KBL109" s="30"/>
      <c r="KBM109" s="30"/>
      <c r="KBN109" s="30"/>
      <c r="KBO109" s="30"/>
      <c r="KBP109" s="30"/>
      <c r="KBQ109" s="30"/>
      <c r="KBR109" s="30"/>
      <c r="KBS109" s="30"/>
      <c r="KBT109" s="30"/>
      <c r="KBU109" s="30"/>
      <c r="KBV109" s="30"/>
      <c r="KBW109" s="30"/>
      <c r="KBX109" s="30"/>
      <c r="KBY109" s="30"/>
      <c r="KBZ109" s="30"/>
      <c r="KCA109" s="30"/>
      <c r="KCB109" s="30"/>
      <c r="KCC109" s="30"/>
      <c r="KCD109" s="30"/>
      <c r="KCE109" s="30"/>
      <c r="KCF109" s="30"/>
      <c r="KCG109" s="30"/>
      <c r="KCH109" s="30"/>
      <c r="KCI109" s="30"/>
      <c r="KCJ109" s="30"/>
      <c r="KCK109" s="30"/>
      <c r="KCL109" s="30"/>
      <c r="KCM109" s="30"/>
      <c r="KCN109" s="30"/>
      <c r="KCO109" s="30"/>
      <c r="KCP109" s="30"/>
      <c r="KCQ109" s="30"/>
      <c r="KCR109" s="30"/>
      <c r="KCS109" s="30"/>
      <c r="KCT109" s="30"/>
      <c r="KCU109" s="30"/>
      <c r="KCV109" s="30"/>
      <c r="KCW109" s="30"/>
      <c r="KCX109" s="30"/>
      <c r="KCY109" s="30"/>
      <c r="KCZ109" s="30"/>
      <c r="KDA109" s="30"/>
      <c r="KDB109" s="30"/>
      <c r="KDC109" s="30"/>
      <c r="KDD109" s="30"/>
      <c r="KDE109" s="30"/>
      <c r="KDF109" s="30"/>
      <c r="KDG109" s="30"/>
      <c r="KDH109" s="30"/>
      <c r="KDI109" s="30"/>
      <c r="KDJ109" s="30"/>
      <c r="KDK109" s="30"/>
      <c r="KDL109" s="30"/>
      <c r="KDM109" s="30"/>
      <c r="KDN109" s="30"/>
      <c r="KDO109" s="30"/>
      <c r="KDP109" s="30"/>
      <c r="KDQ109" s="30"/>
      <c r="KDR109" s="30"/>
      <c r="KDS109" s="30"/>
      <c r="KDT109" s="30"/>
      <c r="KDU109" s="30"/>
      <c r="KDV109" s="30"/>
      <c r="KDW109" s="30"/>
      <c r="KDX109" s="30"/>
      <c r="KDY109" s="30"/>
      <c r="KDZ109" s="30"/>
      <c r="KEA109" s="30"/>
      <c r="KEB109" s="30"/>
      <c r="KEC109" s="30"/>
      <c r="KED109" s="30"/>
      <c r="KEE109" s="30"/>
      <c r="KEF109" s="30"/>
      <c r="KEG109" s="30"/>
      <c r="KEH109" s="30"/>
      <c r="KEI109" s="30"/>
      <c r="KEJ109" s="30"/>
      <c r="KEK109" s="30"/>
      <c r="KEL109" s="30"/>
      <c r="KEM109" s="30"/>
      <c r="KEN109" s="30"/>
      <c r="KEO109" s="30"/>
      <c r="KEP109" s="30"/>
      <c r="KEQ109" s="30"/>
      <c r="KER109" s="30"/>
      <c r="KES109" s="30"/>
      <c r="KET109" s="30"/>
      <c r="KEU109" s="30"/>
      <c r="KEV109" s="30"/>
      <c r="KEW109" s="30"/>
      <c r="KEX109" s="30"/>
      <c r="KEY109" s="30"/>
      <c r="KEZ109" s="30"/>
      <c r="KFA109" s="30"/>
      <c r="KFB109" s="30"/>
      <c r="KFC109" s="30"/>
      <c r="KFD109" s="30"/>
      <c r="KFE109" s="30"/>
      <c r="KFF109" s="30"/>
      <c r="KFG109" s="30"/>
      <c r="KFH109" s="30"/>
      <c r="KFI109" s="30"/>
      <c r="KFJ109" s="30"/>
      <c r="KFK109" s="30"/>
      <c r="KFL109" s="30"/>
      <c r="KFM109" s="30"/>
      <c r="KFN109" s="30"/>
      <c r="KFO109" s="30"/>
      <c r="KFP109" s="30"/>
      <c r="KFQ109" s="30"/>
      <c r="KFR109" s="30"/>
      <c r="KFS109" s="30"/>
      <c r="KFT109" s="30"/>
      <c r="KFU109" s="30"/>
      <c r="KFV109" s="30"/>
      <c r="KFW109" s="30"/>
      <c r="KFX109" s="30"/>
      <c r="KFY109" s="30"/>
      <c r="KFZ109" s="30"/>
      <c r="KGA109" s="30"/>
      <c r="KGB109" s="30"/>
      <c r="KGC109" s="30"/>
      <c r="KGD109" s="30"/>
      <c r="KGE109" s="30"/>
      <c r="KGF109" s="30"/>
      <c r="KGG109" s="30"/>
      <c r="KGH109" s="30"/>
      <c r="KGI109" s="30"/>
      <c r="KGJ109" s="30"/>
      <c r="KGK109" s="30"/>
      <c r="KGL109" s="30"/>
      <c r="KGM109" s="30"/>
      <c r="KGN109" s="30"/>
      <c r="KGO109" s="30"/>
      <c r="KGP109" s="30"/>
      <c r="KGQ109" s="30"/>
      <c r="KGR109" s="30"/>
      <c r="KGS109" s="30"/>
      <c r="KGT109" s="30"/>
      <c r="KGU109" s="30"/>
      <c r="KGV109" s="30"/>
      <c r="KGW109" s="30"/>
      <c r="KGX109" s="30"/>
      <c r="KGY109" s="30"/>
      <c r="KGZ109" s="30"/>
      <c r="KHA109" s="30"/>
      <c r="KHB109" s="30"/>
      <c r="KHC109" s="30"/>
      <c r="KHD109" s="30"/>
      <c r="KHE109" s="30"/>
      <c r="KHF109" s="30"/>
      <c r="KHG109" s="30"/>
      <c r="KHH109" s="30"/>
      <c r="KHI109" s="30"/>
      <c r="KHJ109" s="30"/>
      <c r="KHK109" s="30"/>
      <c r="KHL109" s="30"/>
      <c r="KHM109" s="30"/>
      <c r="KHN109" s="30"/>
      <c r="KHO109" s="30"/>
      <c r="KHP109" s="30"/>
      <c r="KHQ109" s="30"/>
      <c r="KHR109" s="30"/>
      <c r="KHS109" s="30"/>
      <c r="KHT109" s="30"/>
      <c r="KHU109" s="30"/>
      <c r="KHV109" s="30"/>
      <c r="KHW109" s="30"/>
      <c r="KHX109" s="30"/>
      <c r="KHY109" s="30"/>
      <c r="KHZ109" s="30"/>
      <c r="KIA109" s="30"/>
      <c r="KIB109" s="30"/>
      <c r="KIC109" s="30"/>
      <c r="KID109" s="30"/>
      <c r="KIE109" s="30"/>
      <c r="KIF109" s="30"/>
      <c r="KIG109" s="30"/>
      <c r="KIH109" s="30"/>
      <c r="KII109" s="30"/>
      <c r="KIJ109" s="30"/>
      <c r="KIK109" s="30"/>
      <c r="KIL109" s="30"/>
      <c r="KIM109" s="30"/>
      <c r="KIN109" s="30"/>
      <c r="KIO109" s="30"/>
      <c r="KIP109" s="30"/>
      <c r="KIQ109" s="30"/>
      <c r="KIR109" s="30"/>
      <c r="KIS109" s="30"/>
      <c r="KIT109" s="30"/>
      <c r="KIU109" s="30"/>
      <c r="KIV109" s="30"/>
      <c r="KIW109" s="30"/>
      <c r="KIX109" s="30"/>
      <c r="KIY109" s="30"/>
      <c r="KIZ109" s="30"/>
      <c r="KJA109" s="30"/>
      <c r="KJB109" s="30"/>
      <c r="KJC109" s="30"/>
      <c r="KJD109" s="30"/>
      <c r="KJE109" s="30"/>
      <c r="KJF109" s="30"/>
      <c r="KJG109" s="30"/>
      <c r="KJH109" s="30"/>
      <c r="KJI109" s="30"/>
      <c r="KJJ109" s="30"/>
      <c r="KJK109" s="30"/>
      <c r="KJL109" s="30"/>
      <c r="KJM109" s="30"/>
      <c r="KJN109" s="30"/>
      <c r="KJO109" s="30"/>
      <c r="KJP109" s="30"/>
      <c r="KJQ109" s="30"/>
      <c r="KJR109" s="30"/>
      <c r="KJS109" s="30"/>
      <c r="KJT109" s="30"/>
      <c r="KJU109" s="30"/>
      <c r="KJV109" s="30"/>
      <c r="KJW109" s="30"/>
      <c r="KJX109" s="30"/>
      <c r="KJY109" s="30"/>
      <c r="KJZ109" s="30"/>
      <c r="KKA109" s="30"/>
      <c r="KKB109" s="30"/>
      <c r="KKC109" s="30"/>
      <c r="KKD109" s="30"/>
      <c r="KKE109" s="30"/>
      <c r="KKF109" s="30"/>
      <c r="KKG109" s="30"/>
      <c r="KKH109" s="30"/>
      <c r="KKI109" s="30"/>
      <c r="KKJ109" s="30"/>
      <c r="KKK109" s="30"/>
      <c r="KKL109" s="30"/>
      <c r="KKM109" s="30"/>
      <c r="KKN109" s="30"/>
      <c r="KKO109" s="30"/>
      <c r="KKP109" s="30"/>
      <c r="KKQ109" s="30"/>
      <c r="KKR109" s="30"/>
      <c r="KKS109" s="30"/>
      <c r="KKT109" s="30"/>
      <c r="KKU109" s="30"/>
      <c r="KKV109" s="30"/>
      <c r="KKW109" s="30"/>
      <c r="KKX109" s="30"/>
      <c r="KKY109" s="30"/>
      <c r="KKZ109" s="30"/>
      <c r="KLA109" s="30"/>
      <c r="KLB109" s="30"/>
      <c r="KLC109" s="30"/>
      <c r="KLD109" s="30"/>
      <c r="KLE109" s="30"/>
      <c r="KLF109" s="30"/>
      <c r="KLG109" s="30"/>
      <c r="KLH109" s="30"/>
      <c r="KLI109" s="30"/>
      <c r="KLJ109" s="30"/>
      <c r="KLK109" s="30"/>
      <c r="KLL109" s="30"/>
      <c r="KLM109" s="30"/>
      <c r="KLN109" s="30"/>
      <c r="KLO109" s="30"/>
      <c r="KLP109" s="30"/>
      <c r="KLQ109" s="30"/>
      <c r="KLR109" s="30"/>
      <c r="KLS109" s="30"/>
      <c r="KLT109" s="30"/>
      <c r="KLU109" s="30"/>
      <c r="KLV109" s="30"/>
      <c r="KLW109" s="30"/>
      <c r="KLX109" s="30"/>
      <c r="KLY109" s="30"/>
      <c r="KLZ109" s="30"/>
      <c r="KMA109" s="30"/>
      <c r="KMB109" s="30"/>
      <c r="KMC109" s="30"/>
      <c r="KMD109" s="30"/>
      <c r="KME109" s="30"/>
      <c r="KMF109" s="30"/>
      <c r="KMG109" s="30"/>
      <c r="KMH109" s="30"/>
      <c r="KMI109" s="30"/>
      <c r="KMJ109" s="30"/>
      <c r="KMK109" s="30"/>
      <c r="KML109" s="30"/>
      <c r="KMM109" s="30"/>
      <c r="KMN109" s="30"/>
      <c r="KMO109" s="30"/>
      <c r="KMP109" s="30"/>
      <c r="KMQ109" s="30"/>
      <c r="KMR109" s="30"/>
      <c r="KMS109" s="30"/>
      <c r="KMT109" s="30"/>
      <c r="KMU109" s="30"/>
      <c r="KMV109" s="30"/>
      <c r="KMW109" s="30"/>
      <c r="KMX109" s="30"/>
      <c r="KMY109" s="30"/>
      <c r="KMZ109" s="30"/>
      <c r="KNA109" s="30"/>
      <c r="KNB109" s="30"/>
      <c r="KNC109" s="30"/>
      <c r="KND109" s="30"/>
      <c r="KNE109" s="30"/>
      <c r="KNF109" s="30"/>
      <c r="KNG109" s="30"/>
      <c r="KNH109" s="30"/>
      <c r="KNI109" s="30"/>
      <c r="KNJ109" s="30"/>
      <c r="KNK109" s="30"/>
      <c r="KNL109" s="30"/>
      <c r="KNM109" s="30"/>
      <c r="KNN109" s="30"/>
      <c r="KNO109" s="30"/>
      <c r="KNP109" s="30"/>
      <c r="KNQ109" s="30"/>
      <c r="KNR109" s="30"/>
      <c r="KNS109" s="30"/>
      <c r="KNT109" s="30"/>
      <c r="KNU109" s="30"/>
      <c r="KNV109" s="30"/>
      <c r="KNW109" s="30"/>
      <c r="KNX109" s="30"/>
      <c r="KNY109" s="30"/>
      <c r="KNZ109" s="30"/>
      <c r="KOA109" s="30"/>
      <c r="KOB109" s="30"/>
      <c r="KOC109" s="30"/>
      <c r="KOD109" s="30"/>
      <c r="KOE109" s="30"/>
      <c r="KOF109" s="30"/>
      <c r="KOG109" s="30"/>
      <c r="KOH109" s="30"/>
      <c r="KOI109" s="30"/>
      <c r="KOJ109" s="30"/>
      <c r="KOK109" s="30"/>
      <c r="KOL109" s="30"/>
      <c r="KOM109" s="30"/>
      <c r="KON109" s="30"/>
      <c r="KOO109" s="30"/>
      <c r="KOP109" s="30"/>
      <c r="KOQ109" s="30"/>
      <c r="KOR109" s="30"/>
      <c r="KOS109" s="30"/>
      <c r="KOT109" s="30"/>
      <c r="KOU109" s="30"/>
      <c r="KOV109" s="30"/>
      <c r="KOW109" s="30"/>
      <c r="KOX109" s="30"/>
      <c r="KOY109" s="30"/>
      <c r="KOZ109" s="30"/>
      <c r="KPA109" s="30"/>
      <c r="KPB109" s="30"/>
      <c r="KPC109" s="30"/>
      <c r="KPD109" s="30"/>
      <c r="KPE109" s="30"/>
      <c r="KPF109" s="30"/>
      <c r="KPG109" s="30"/>
      <c r="KPH109" s="30"/>
      <c r="KPI109" s="30"/>
      <c r="KPJ109" s="30"/>
      <c r="KPK109" s="30"/>
      <c r="KPL109" s="30"/>
      <c r="KPM109" s="30"/>
      <c r="KPN109" s="30"/>
      <c r="KPO109" s="30"/>
      <c r="KPP109" s="30"/>
      <c r="KPQ109" s="30"/>
      <c r="KPR109" s="30"/>
      <c r="KPS109" s="30"/>
      <c r="KPT109" s="30"/>
      <c r="KPU109" s="30"/>
      <c r="KPV109" s="30"/>
      <c r="KPW109" s="30"/>
      <c r="KPX109" s="30"/>
      <c r="KPY109" s="30"/>
      <c r="KPZ109" s="30"/>
      <c r="KQA109" s="30"/>
      <c r="KQB109" s="30"/>
      <c r="KQC109" s="30"/>
      <c r="KQD109" s="30"/>
      <c r="KQE109" s="30"/>
      <c r="KQF109" s="30"/>
      <c r="KQG109" s="30"/>
      <c r="KQH109" s="30"/>
      <c r="KQI109" s="30"/>
      <c r="KQJ109" s="30"/>
      <c r="KQK109" s="30"/>
      <c r="KQL109" s="30"/>
      <c r="KQM109" s="30"/>
      <c r="KQN109" s="30"/>
      <c r="KQO109" s="30"/>
      <c r="KQP109" s="30"/>
      <c r="KQQ109" s="30"/>
      <c r="KQR109" s="30"/>
      <c r="KQS109" s="30"/>
      <c r="KQT109" s="30"/>
      <c r="KQU109" s="30"/>
      <c r="KQV109" s="30"/>
      <c r="KQW109" s="30"/>
      <c r="KQX109" s="30"/>
      <c r="KQY109" s="30"/>
      <c r="KQZ109" s="30"/>
      <c r="KRA109" s="30"/>
      <c r="KRB109" s="30"/>
      <c r="KRC109" s="30"/>
      <c r="KRD109" s="30"/>
      <c r="KRE109" s="30"/>
      <c r="KRF109" s="30"/>
      <c r="KRG109" s="30"/>
      <c r="KRH109" s="30"/>
      <c r="KRI109" s="30"/>
      <c r="KRJ109" s="30"/>
      <c r="KRK109" s="30"/>
      <c r="KRL109" s="30"/>
      <c r="KRM109" s="30"/>
      <c r="KRN109" s="30"/>
      <c r="KRO109" s="30"/>
      <c r="KRP109" s="30"/>
      <c r="KRQ109" s="30"/>
      <c r="KRR109" s="30"/>
      <c r="KRS109" s="30"/>
      <c r="KRT109" s="30"/>
      <c r="KRU109" s="30"/>
      <c r="KRV109" s="30"/>
      <c r="KRW109" s="30"/>
      <c r="KRX109" s="30"/>
      <c r="KRY109" s="30"/>
      <c r="KRZ109" s="30"/>
      <c r="KSA109" s="30"/>
      <c r="KSB109" s="30"/>
      <c r="KSC109" s="30"/>
      <c r="KSD109" s="30"/>
      <c r="KSE109" s="30"/>
      <c r="KSF109" s="30"/>
      <c r="KSG109" s="30"/>
      <c r="KSH109" s="30"/>
      <c r="KSI109" s="30"/>
      <c r="KSJ109" s="30"/>
      <c r="KSK109" s="30"/>
      <c r="KSL109" s="30"/>
      <c r="KSM109" s="30"/>
      <c r="KSN109" s="30"/>
      <c r="KSO109" s="30"/>
      <c r="KSP109" s="30"/>
      <c r="KSQ109" s="30"/>
      <c r="KSR109" s="30"/>
      <c r="KSS109" s="30"/>
      <c r="KST109" s="30"/>
      <c r="KSU109" s="30"/>
      <c r="KSV109" s="30"/>
      <c r="KSW109" s="30"/>
      <c r="KSX109" s="30"/>
      <c r="KSY109" s="30"/>
      <c r="KSZ109" s="30"/>
      <c r="KTA109" s="30"/>
      <c r="KTB109" s="30"/>
      <c r="KTC109" s="30"/>
      <c r="KTD109" s="30"/>
      <c r="KTE109" s="30"/>
      <c r="KTF109" s="30"/>
      <c r="KTG109" s="30"/>
      <c r="KTH109" s="30"/>
      <c r="KTI109" s="30"/>
      <c r="KTJ109" s="30"/>
      <c r="KTK109" s="30"/>
      <c r="KTL109" s="30"/>
      <c r="KTM109" s="30"/>
      <c r="KTN109" s="30"/>
      <c r="KTO109" s="30"/>
      <c r="KTP109" s="30"/>
      <c r="KTQ109" s="30"/>
      <c r="KTR109" s="30"/>
      <c r="KTS109" s="30"/>
      <c r="KTT109" s="30"/>
      <c r="KTU109" s="30"/>
      <c r="KTV109" s="30"/>
      <c r="KTW109" s="30"/>
      <c r="KTX109" s="30"/>
      <c r="KTY109" s="30"/>
      <c r="KTZ109" s="30"/>
      <c r="KUA109" s="30"/>
      <c r="KUB109" s="30"/>
      <c r="KUC109" s="30"/>
      <c r="KUD109" s="30"/>
      <c r="KUE109" s="30"/>
      <c r="KUF109" s="30"/>
      <c r="KUG109" s="30"/>
      <c r="KUH109" s="30"/>
      <c r="KUI109" s="30"/>
      <c r="KUJ109" s="30"/>
      <c r="KUK109" s="30"/>
      <c r="KUL109" s="30"/>
      <c r="KUM109" s="30"/>
      <c r="KUN109" s="30"/>
      <c r="KUO109" s="30"/>
      <c r="KUP109" s="30"/>
      <c r="KUQ109" s="30"/>
      <c r="KUR109" s="30"/>
      <c r="KUS109" s="30"/>
      <c r="KUT109" s="30"/>
      <c r="KUU109" s="30"/>
      <c r="KUV109" s="30"/>
      <c r="KUW109" s="30"/>
      <c r="KUX109" s="30"/>
      <c r="KUY109" s="30"/>
      <c r="KUZ109" s="30"/>
      <c r="KVA109" s="30"/>
      <c r="KVB109" s="30"/>
      <c r="KVC109" s="30"/>
      <c r="KVD109" s="30"/>
      <c r="KVE109" s="30"/>
      <c r="KVF109" s="30"/>
      <c r="KVG109" s="30"/>
      <c r="KVH109" s="30"/>
      <c r="KVI109" s="30"/>
      <c r="KVJ109" s="30"/>
      <c r="KVK109" s="30"/>
      <c r="KVL109" s="30"/>
      <c r="KVM109" s="30"/>
      <c r="KVN109" s="30"/>
      <c r="KVO109" s="30"/>
      <c r="KVP109" s="30"/>
      <c r="KVQ109" s="30"/>
      <c r="KVR109" s="30"/>
      <c r="KVS109" s="30"/>
      <c r="KVT109" s="30"/>
      <c r="KVU109" s="30"/>
      <c r="KVV109" s="30"/>
      <c r="KVW109" s="30"/>
      <c r="KVX109" s="30"/>
      <c r="KVY109" s="30"/>
      <c r="KVZ109" s="30"/>
      <c r="KWA109" s="30"/>
      <c r="KWB109" s="30"/>
      <c r="KWC109" s="30"/>
      <c r="KWD109" s="30"/>
      <c r="KWE109" s="30"/>
      <c r="KWF109" s="30"/>
      <c r="KWG109" s="30"/>
      <c r="KWH109" s="30"/>
      <c r="KWI109" s="30"/>
      <c r="KWJ109" s="30"/>
      <c r="KWK109" s="30"/>
      <c r="KWL109" s="30"/>
      <c r="KWM109" s="30"/>
      <c r="KWN109" s="30"/>
      <c r="KWO109" s="30"/>
      <c r="KWP109" s="30"/>
      <c r="KWQ109" s="30"/>
      <c r="KWR109" s="30"/>
      <c r="KWS109" s="30"/>
      <c r="KWT109" s="30"/>
      <c r="KWU109" s="30"/>
      <c r="KWV109" s="30"/>
      <c r="KWW109" s="30"/>
      <c r="KWX109" s="30"/>
      <c r="KWY109" s="30"/>
      <c r="KWZ109" s="30"/>
      <c r="KXA109" s="30"/>
      <c r="KXB109" s="30"/>
      <c r="KXC109" s="30"/>
      <c r="KXD109" s="30"/>
      <c r="KXE109" s="30"/>
      <c r="KXF109" s="30"/>
      <c r="KXG109" s="30"/>
      <c r="KXH109" s="30"/>
      <c r="KXI109" s="30"/>
      <c r="KXJ109" s="30"/>
      <c r="KXK109" s="30"/>
      <c r="KXL109" s="30"/>
      <c r="KXM109" s="30"/>
      <c r="KXN109" s="30"/>
      <c r="KXO109" s="30"/>
      <c r="KXP109" s="30"/>
      <c r="KXQ109" s="30"/>
      <c r="KXR109" s="30"/>
      <c r="KXS109" s="30"/>
      <c r="KXT109" s="30"/>
      <c r="KXU109" s="30"/>
      <c r="KXV109" s="30"/>
      <c r="KXW109" s="30"/>
      <c r="KXX109" s="30"/>
      <c r="KXY109" s="30"/>
      <c r="KXZ109" s="30"/>
      <c r="KYA109" s="30"/>
      <c r="KYB109" s="30"/>
      <c r="KYC109" s="30"/>
      <c r="KYD109" s="30"/>
      <c r="KYE109" s="30"/>
      <c r="KYF109" s="30"/>
      <c r="KYG109" s="30"/>
      <c r="KYH109" s="30"/>
      <c r="KYI109" s="30"/>
      <c r="KYJ109" s="30"/>
      <c r="KYK109" s="30"/>
      <c r="KYL109" s="30"/>
      <c r="KYM109" s="30"/>
      <c r="KYN109" s="30"/>
      <c r="KYO109" s="30"/>
      <c r="KYP109" s="30"/>
      <c r="KYQ109" s="30"/>
      <c r="KYR109" s="30"/>
      <c r="KYS109" s="30"/>
      <c r="KYT109" s="30"/>
      <c r="KYU109" s="30"/>
      <c r="KYV109" s="30"/>
      <c r="KYW109" s="30"/>
      <c r="KYX109" s="30"/>
      <c r="KYY109" s="30"/>
      <c r="KYZ109" s="30"/>
      <c r="KZA109" s="30"/>
      <c r="KZB109" s="30"/>
      <c r="KZC109" s="30"/>
      <c r="KZD109" s="30"/>
      <c r="KZE109" s="30"/>
      <c r="KZF109" s="30"/>
      <c r="KZG109" s="30"/>
      <c r="KZH109" s="30"/>
      <c r="KZI109" s="30"/>
      <c r="KZJ109" s="30"/>
      <c r="KZK109" s="30"/>
      <c r="KZL109" s="30"/>
      <c r="KZM109" s="30"/>
      <c r="KZN109" s="30"/>
      <c r="KZO109" s="30"/>
      <c r="KZP109" s="30"/>
      <c r="KZQ109" s="30"/>
      <c r="KZR109" s="30"/>
      <c r="KZS109" s="30"/>
      <c r="KZT109" s="30"/>
      <c r="KZU109" s="30"/>
      <c r="KZV109" s="30"/>
      <c r="KZW109" s="30"/>
      <c r="KZX109" s="30"/>
      <c r="KZY109" s="30"/>
      <c r="KZZ109" s="30"/>
      <c r="LAA109" s="30"/>
      <c r="LAB109" s="30"/>
      <c r="LAC109" s="30"/>
      <c r="LAD109" s="30"/>
      <c r="LAE109" s="30"/>
      <c r="LAF109" s="30"/>
      <c r="LAG109" s="30"/>
      <c r="LAH109" s="30"/>
      <c r="LAI109" s="30"/>
      <c r="LAJ109" s="30"/>
      <c r="LAK109" s="30"/>
      <c r="LAL109" s="30"/>
      <c r="LAM109" s="30"/>
      <c r="LAN109" s="30"/>
      <c r="LAO109" s="30"/>
      <c r="LAP109" s="30"/>
      <c r="LAQ109" s="30"/>
      <c r="LAR109" s="30"/>
      <c r="LAS109" s="30"/>
      <c r="LAT109" s="30"/>
      <c r="LAU109" s="30"/>
      <c r="LAV109" s="30"/>
      <c r="LAW109" s="30"/>
      <c r="LAX109" s="30"/>
      <c r="LAY109" s="30"/>
      <c r="LAZ109" s="30"/>
      <c r="LBA109" s="30"/>
      <c r="LBB109" s="30"/>
      <c r="LBC109" s="30"/>
      <c r="LBD109" s="30"/>
      <c r="LBE109" s="30"/>
      <c r="LBF109" s="30"/>
      <c r="LBG109" s="30"/>
      <c r="LBH109" s="30"/>
      <c r="LBI109" s="30"/>
      <c r="LBJ109" s="30"/>
      <c r="LBK109" s="30"/>
      <c r="LBL109" s="30"/>
      <c r="LBM109" s="30"/>
      <c r="LBN109" s="30"/>
      <c r="LBO109" s="30"/>
      <c r="LBP109" s="30"/>
      <c r="LBQ109" s="30"/>
      <c r="LBR109" s="30"/>
      <c r="LBS109" s="30"/>
      <c r="LBT109" s="30"/>
      <c r="LBU109" s="30"/>
      <c r="LBV109" s="30"/>
      <c r="LBW109" s="30"/>
      <c r="LBX109" s="30"/>
      <c r="LBY109" s="30"/>
      <c r="LBZ109" s="30"/>
      <c r="LCA109" s="30"/>
      <c r="LCB109" s="30"/>
      <c r="LCC109" s="30"/>
      <c r="LCD109" s="30"/>
      <c r="LCE109" s="30"/>
      <c r="LCF109" s="30"/>
      <c r="LCG109" s="30"/>
      <c r="LCH109" s="30"/>
      <c r="LCI109" s="30"/>
      <c r="LCJ109" s="30"/>
      <c r="LCK109" s="30"/>
      <c r="LCL109" s="30"/>
      <c r="LCM109" s="30"/>
      <c r="LCN109" s="30"/>
      <c r="LCO109" s="30"/>
      <c r="LCP109" s="30"/>
      <c r="LCQ109" s="30"/>
      <c r="LCR109" s="30"/>
      <c r="LCS109" s="30"/>
      <c r="LCT109" s="30"/>
      <c r="LCU109" s="30"/>
      <c r="LCV109" s="30"/>
      <c r="LCW109" s="30"/>
      <c r="LCX109" s="30"/>
      <c r="LCY109" s="30"/>
      <c r="LCZ109" s="30"/>
      <c r="LDA109" s="30"/>
      <c r="LDB109" s="30"/>
      <c r="LDC109" s="30"/>
      <c r="LDD109" s="30"/>
      <c r="LDE109" s="30"/>
      <c r="LDF109" s="30"/>
      <c r="LDG109" s="30"/>
      <c r="LDH109" s="30"/>
      <c r="LDI109" s="30"/>
      <c r="LDJ109" s="30"/>
      <c r="LDK109" s="30"/>
      <c r="LDL109" s="30"/>
      <c r="LDM109" s="30"/>
      <c r="LDN109" s="30"/>
      <c r="LDO109" s="30"/>
      <c r="LDP109" s="30"/>
      <c r="LDQ109" s="30"/>
      <c r="LDR109" s="30"/>
      <c r="LDS109" s="30"/>
      <c r="LDT109" s="30"/>
      <c r="LDU109" s="30"/>
      <c r="LDV109" s="30"/>
      <c r="LDW109" s="30"/>
      <c r="LDX109" s="30"/>
      <c r="LDY109" s="30"/>
      <c r="LDZ109" s="30"/>
      <c r="LEA109" s="30"/>
      <c r="LEB109" s="30"/>
      <c r="LEC109" s="30"/>
      <c r="LED109" s="30"/>
      <c r="LEE109" s="30"/>
      <c r="LEF109" s="30"/>
      <c r="LEG109" s="30"/>
      <c r="LEH109" s="30"/>
      <c r="LEI109" s="30"/>
      <c r="LEJ109" s="30"/>
      <c r="LEK109" s="30"/>
      <c r="LEL109" s="30"/>
      <c r="LEM109" s="30"/>
      <c r="LEN109" s="30"/>
      <c r="LEO109" s="30"/>
      <c r="LEP109" s="30"/>
      <c r="LEQ109" s="30"/>
      <c r="LER109" s="30"/>
      <c r="LES109" s="30"/>
      <c r="LET109" s="30"/>
      <c r="LEU109" s="30"/>
      <c r="LEV109" s="30"/>
      <c r="LEW109" s="30"/>
      <c r="LEX109" s="30"/>
      <c r="LEY109" s="30"/>
      <c r="LEZ109" s="30"/>
      <c r="LFA109" s="30"/>
      <c r="LFB109" s="30"/>
      <c r="LFC109" s="30"/>
      <c r="LFD109" s="30"/>
      <c r="LFE109" s="30"/>
      <c r="LFF109" s="30"/>
      <c r="LFG109" s="30"/>
      <c r="LFH109" s="30"/>
      <c r="LFI109" s="30"/>
      <c r="LFJ109" s="30"/>
      <c r="LFK109" s="30"/>
      <c r="LFL109" s="30"/>
      <c r="LFM109" s="30"/>
      <c r="LFN109" s="30"/>
      <c r="LFO109" s="30"/>
      <c r="LFP109" s="30"/>
      <c r="LFQ109" s="30"/>
      <c r="LFR109" s="30"/>
      <c r="LFS109" s="30"/>
      <c r="LFT109" s="30"/>
      <c r="LFU109" s="30"/>
      <c r="LFV109" s="30"/>
      <c r="LFW109" s="30"/>
      <c r="LFX109" s="30"/>
      <c r="LFY109" s="30"/>
      <c r="LFZ109" s="30"/>
      <c r="LGA109" s="30"/>
      <c r="LGB109" s="30"/>
      <c r="LGC109" s="30"/>
      <c r="LGD109" s="30"/>
      <c r="LGE109" s="30"/>
      <c r="LGF109" s="30"/>
      <c r="LGG109" s="30"/>
      <c r="LGH109" s="30"/>
      <c r="LGI109" s="30"/>
      <c r="LGJ109" s="30"/>
      <c r="LGK109" s="30"/>
      <c r="LGL109" s="30"/>
      <c r="LGM109" s="30"/>
      <c r="LGN109" s="30"/>
      <c r="LGO109" s="30"/>
      <c r="LGP109" s="30"/>
      <c r="LGQ109" s="30"/>
      <c r="LGR109" s="30"/>
      <c r="LGS109" s="30"/>
      <c r="LGT109" s="30"/>
      <c r="LGU109" s="30"/>
      <c r="LGV109" s="30"/>
      <c r="LGW109" s="30"/>
      <c r="LGX109" s="30"/>
      <c r="LGY109" s="30"/>
      <c r="LGZ109" s="30"/>
      <c r="LHA109" s="30"/>
      <c r="LHB109" s="30"/>
      <c r="LHC109" s="30"/>
      <c r="LHD109" s="30"/>
      <c r="LHE109" s="30"/>
      <c r="LHF109" s="30"/>
      <c r="LHG109" s="30"/>
      <c r="LHH109" s="30"/>
      <c r="LHI109" s="30"/>
      <c r="LHJ109" s="30"/>
      <c r="LHK109" s="30"/>
      <c r="LHL109" s="30"/>
      <c r="LHM109" s="30"/>
      <c r="LHN109" s="30"/>
      <c r="LHO109" s="30"/>
      <c r="LHP109" s="30"/>
      <c r="LHQ109" s="30"/>
      <c r="LHR109" s="30"/>
      <c r="LHS109" s="30"/>
      <c r="LHT109" s="30"/>
      <c r="LHU109" s="30"/>
      <c r="LHV109" s="30"/>
      <c r="LHW109" s="30"/>
      <c r="LHX109" s="30"/>
      <c r="LHY109" s="30"/>
      <c r="LHZ109" s="30"/>
      <c r="LIA109" s="30"/>
      <c r="LIB109" s="30"/>
      <c r="LIC109" s="30"/>
      <c r="LID109" s="30"/>
      <c r="LIE109" s="30"/>
      <c r="LIF109" s="30"/>
      <c r="LIG109" s="30"/>
      <c r="LIH109" s="30"/>
      <c r="LII109" s="30"/>
      <c r="LIJ109" s="30"/>
      <c r="LIK109" s="30"/>
      <c r="LIL109" s="30"/>
      <c r="LIM109" s="30"/>
      <c r="LIN109" s="30"/>
      <c r="LIO109" s="30"/>
      <c r="LIP109" s="30"/>
      <c r="LIQ109" s="30"/>
      <c r="LIR109" s="30"/>
      <c r="LIS109" s="30"/>
      <c r="LIT109" s="30"/>
      <c r="LIU109" s="30"/>
      <c r="LIV109" s="30"/>
      <c r="LIW109" s="30"/>
      <c r="LIX109" s="30"/>
      <c r="LIY109" s="30"/>
      <c r="LIZ109" s="30"/>
      <c r="LJA109" s="30"/>
      <c r="LJB109" s="30"/>
      <c r="LJC109" s="30"/>
      <c r="LJD109" s="30"/>
      <c r="LJE109" s="30"/>
      <c r="LJF109" s="30"/>
      <c r="LJG109" s="30"/>
      <c r="LJH109" s="30"/>
      <c r="LJI109" s="30"/>
      <c r="LJJ109" s="30"/>
      <c r="LJK109" s="30"/>
      <c r="LJL109" s="30"/>
      <c r="LJM109" s="30"/>
      <c r="LJN109" s="30"/>
      <c r="LJO109" s="30"/>
      <c r="LJP109" s="30"/>
      <c r="LJQ109" s="30"/>
      <c r="LJR109" s="30"/>
      <c r="LJS109" s="30"/>
      <c r="LJT109" s="30"/>
      <c r="LJU109" s="30"/>
      <c r="LJV109" s="30"/>
      <c r="LJW109" s="30"/>
      <c r="LJX109" s="30"/>
      <c r="LJY109" s="30"/>
      <c r="LJZ109" s="30"/>
      <c r="LKA109" s="30"/>
      <c r="LKB109" s="30"/>
      <c r="LKC109" s="30"/>
      <c r="LKD109" s="30"/>
      <c r="LKE109" s="30"/>
      <c r="LKF109" s="30"/>
      <c r="LKG109" s="30"/>
      <c r="LKH109" s="30"/>
      <c r="LKI109" s="30"/>
      <c r="LKJ109" s="30"/>
      <c r="LKK109" s="30"/>
      <c r="LKL109" s="30"/>
      <c r="LKM109" s="30"/>
      <c r="LKN109" s="30"/>
      <c r="LKO109" s="30"/>
      <c r="LKP109" s="30"/>
      <c r="LKQ109" s="30"/>
      <c r="LKR109" s="30"/>
      <c r="LKS109" s="30"/>
      <c r="LKT109" s="30"/>
      <c r="LKU109" s="30"/>
      <c r="LKV109" s="30"/>
      <c r="LKW109" s="30"/>
      <c r="LKX109" s="30"/>
      <c r="LKY109" s="30"/>
      <c r="LKZ109" s="30"/>
      <c r="LLA109" s="30"/>
      <c r="LLB109" s="30"/>
      <c r="LLC109" s="30"/>
      <c r="LLD109" s="30"/>
      <c r="LLE109" s="30"/>
      <c r="LLF109" s="30"/>
      <c r="LLG109" s="30"/>
      <c r="LLH109" s="30"/>
      <c r="LLI109" s="30"/>
      <c r="LLJ109" s="30"/>
      <c r="LLK109" s="30"/>
      <c r="LLL109" s="30"/>
      <c r="LLM109" s="30"/>
      <c r="LLN109" s="30"/>
      <c r="LLO109" s="30"/>
      <c r="LLP109" s="30"/>
      <c r="LLQ109" s="30"/>
      <c r="LLR109" s="30"/>
      <c r="LLS109" s="30"/>
      <c r="LLT109" s="30"/>
      <c r="LLU109" s="30"/>
      <c r="LLV109" s="30"/>
      <c r="LLW109" s="30"/>
      <c r="LLX109" s="30"/>
      <c r="LLY109" s="30"/>
      <c r="LLZ109" s="30"/>
      <c r="LMA109" s="30"/>
      <c r="LMB109" s="30"/>
      <c r="LMC109" s="30"/>
      <c r="LMD109" s="30"/>
      <c r="LME109" s="30"/>
      <c r="LMF109" s="30"/>
      <c r="LMG109" s="30"/>
      <c r="LMH109" s="30"/>
      <c r="LMI109" s="30"/>
      <c r="LMJ109" s="30"/>
      <c r="LMK109" s="30"/>
      <c r="LML109" s="30"/>
      <c r="LMM109" s="30"/>
      <c r="LMN109" s="30"/>
      <c r="LMO109" s="30"/>
      <c r="LMP109" s="30"/>
      <c r="LMQ109" s="30"/>
      <c r="LMR109" s="30"/>
      <c r="LMS109" s="30"/>
      <c r="LMT109" s="30"/>
      <c r="LMU109" s="30"/>
      <c r="LMV109" s="30"/>
      <c r="LMW109" s="30"/>
      <c r="LMX109" s="30"/>
      <c r="LMY109" s="30"/>
      <c r="LMZ109" s="30"/>
      <c r="LNA109" s="30"/>
      <c r="LNB109" s="30"/>
      <c r="LNC109" s="30"/>
      <c r="LND109" s="30"/>
      <c r="LNE109" s="30"/>
      <c r="LNF109" s="30"/>
      <c r="LNG109" s="30"/>
      <c r="LNH109" s="30"/>
      <c r="LNI109" s="30"/>
      <c r="LNJ109" s="30"/>
      <c r="LNK109" s="30"/>
      <c r="LNL109" s="30"/>
      <c r="LNM109" s="30"/>
      <c r="LNN109" s="30"/>
      <c r="LNO109" s="30"/>
      <c r="LNP109" s="30"/>
      <c r="LNQ109" s="30"/>
      <c r="LNR109" s="30"/>
      <c r="LNS109" s="30"/>
      <c r="LNT109" s="30"/>
      <c r="LNU109" s="30"/>
      <c r="LNV109" s="30"/>
      <c r="LNW109" s="30"/>
      <c r="LNX109" s="30"/>
      <c r="LNY109" s="30"/>
      <c r="LNZ109" s="30"/>
      <c r="LOA109" s="30"/>
      <c r="LOB109" s="30"/>
      <c r="LOC109" s="30"/>
      <c r="LOD109" s="30"/>
      <c r="LOE109" s="30"/>
      <c r="LOF109" s="30"/>
      <c r="LOG109" s="30"/>
      <c r="LOH109" s="30"/>
      <c r="LOI109" s="30"/>
      <c r="LOJ109" s="30"/>
      <c r="LOK109" s="30"/>
      <c r="LOL109" s="30"/>
      <c r="LOM109" s="30"/>
      <c r="LON109" s="30"/>
      <c r="LOO109" s="30"/>
      <c r="LOP109" s="30"/>
      <c r="LOQ109" s="30"/>
      <c r="LOR109" s="30"/>
      <c r="LOS109" s="30"/>
      <c r="LOT109" s="30"/>
      <c r="LOU109" s="30"/>
      <c r="LOV109" s="30"/>
      <c r="LOW109" s="30"/>
      <c r="LOX109" s="30"/>
      <c r="LOY109" s="30"/>
      <c r="LOZ109" s="30"/>
      <c r="LPA109" s="30"/>
      <c r="LPB109" s="30"/>
      <c r="LPC109" s="30"/>
      <c r="LPD109" s="30"/>
      <c r="LPE109" s="30"/>
      <c r="LPF109" s="30"/>
      <c r="LPG109" s="30"/>
      <c r="LPH109" s="30"/>
      <c r="LPI109" s="30"/>
      <c r="LPJ109" s="30"/>
      <c r="LPK109" s="30"/>
      <c r="LPL109" s="30"/>
      <c r="LPM109" s="30"/>
      <c r="LPN109" s="30"/>
      <c r="LPO109" s="30"/>
      <c r="LPP109" s="30"/>
      <c r="LPQ109" s="30"/>
      <c r="LPR109" s="30"/>
      <c r="LPS109" s="30"/>
      <c r="LPT109" s="30"/>
      <c r="LPU109" s="30"/>
      <c r="LPV109" s="30"/>
      <c r="LPW109" s="30"/>
      <c r="LPX109" s="30"/>
      <c r="LPY109" s="30"/>
      <c r="LPZ109" s="30"/>
      <c r="LQA109" s="30"/>
      <c r="LQB109" s="30"/>
      <c r="LQC109" s="30"/>
      <c r="LQD109" s="30"/>
      <c r="LQE109" s="30"/>
      <c r="LQF109" s="30"/>
      <c r="LQG109" s="30"/>
      <c r="LQH109" s="30"/>
      <c r="LQI109" s="30"/>
      <c r="LQJ109" s="30"/>
      <c r="LQK109" s="30"/>
      <c r="LQL109" s="30"/>
      <c r="LQM109" s="30"/>
      <c r="LQN109" s="30"/>
      <c r="LQO109" s="30"/>
      <c r="LQP109" s="30"/>
      <c r="LQQ109" s="30"/>
      <c r="LQR109" s="30"/>
      <c r="LQS109" s="30"/>
      <c r="LQT109" s="30"/>
      <c r="LQU109" s="30"/>
      <c r="LQV109" s="30"/>
      <c r="LQW109" s="30"/>
      <c r="LQX109" s="30"/>
      <c r="LQY109" s="30"/>
      <c r="LQZ109" s="30"/>
      <c r="LRA109" s="30"/>
      <c r="LRB109" s="30"/>
      <c r="LRC109" s="30"/>
      <c r="LRD109" s="30"/>
      <c r="LRE109" s="30"/>
      <c r="LRF109" s="30"/>
      <c r="LRG109" s="30"/>
      <c r="LRH109" s="30"/>
      <c r="LRI109" s="30"/>
      <c r="LRJ109" s="30"/>
      <c r="LRK109" s="30"/>
      <c r="LRL109" s="30"/>
      <c r="LRM109" s="30"/>
      <c r="LRN109" s="30"/>
      <c r="LRO109" s="30"/>
      <c r="LRP109" s="30"/>
      <c r="LRQ109" s="30"/>
      <c r="LRR109" s="30"/>
      <c r="LRS109" s="30"/>
      <c r="LRT109" s="30"/>
      <c r="LRU109" s="30"/>
      <c r="LRV109" s="30"/>
      <c r="LRW109" s="30"/>
      <c r="LRX109" s="30"/>
      <c r="LRY109" s="30"/>
      <c r="LRZ109" s="30"/>
      <c r="LSA109" s="30"/>
      <c r="LSB109" s="30"/>
      <c r="LSC109" s="30"/>
      <c r="LSD109" s="30"/>
      <c r="LSE109" s="30"/>
      <c r="LSF109" s="30"/>
      <c r="LSG109" s="30"/>
      <c r="LSH109" s="30"/>
      <c r="LSI109" s="30"/>
      <c r="LSJ109" s="30"/>
      <c r="LSK109" s="30"/>
      <c r="LSL109" s="30"/>
      <c r="LSM109" s="30"/>
      <c r="LSN109" s="30"/>
      <c r="LSO109" s="30"/>
      <c r="LSP109" s="30"/>
      <c r="LSQ109" s="30"/>
      <c r="LSR109" s="30"/>
      <c r="LSS109" s="30"/>
      <c r="LST109" s="30"/>
      <c r="LSU109" s="30"/>
      <c r="LSV109" s="30"/>
      <c r="LSW109" s="30"/>
      <c r="LSX109" s="30"/>
      <c r="LSY109" s="30"/>
      <c r="LSZ109" s="30"/>
      <c r="LTA109" s="30"/>
      <c r="LTB109" s="30"/>
      <c r="LTC109" s="30"/>
      <c r="LTD109" s="30"/>
      <c r="LTE109" s="30"/>
      <c r="LTF109" s="30"/>
      <c r="LTG109" s="30"/>
      <c r="LTH109" s="30"/>
      <c r="LTI109" s="30"/>
      <c r="LTJ109" s="30"/>
      <c r="LTK109" s="30"/>
      <c r="LTL109" s="30"/>
      <c r="LTM109" s="30"/>
      <c r="LTN109" s="30"/>
      <c r="LTO109" s="30"/>
      <c r="LTP109" s="30"/>
      <c r="LTQ109" s="30"/>
      <c r="LTR109" s="30"/>
      <c r="LTS109" s="30"/>
      <c r="LTT109" s="30"/>
      <c r="LTU109" s="30"/>
      <c r="LTV109" s="30"/>
      <c r="LTW109" s="30"/>
      <c r="LTX109" s="30"/>
      <c r="LTY109" s="30"/>
      <c r="LTZ109" s="30"/>
      <c r="LUA109" s="30"/>
      <c r="LUB109" s="30"/>
      <c r="LUC109" s="30"/>
      <c r="LUD109" s="30"/>
      <c r="LUE109" s="30"/>
      <c r="LUF109" s="30"/>
      <c r="LUG109" s="30"/>
      <c r="LUH109" s="30"/>
      <c r="LUI109" s="30"/>
      <c r="LUJ109" s="30"/>
      <c r="LUK109" s="30"/>
      <c r="LUL109" s="30"/>
      <c r="LUM109" s="30"/>
      <c r="LUN109" s="30"/>
      <c r="LUO109" s="30"/>
      <c r="LUP109" s="30"/>
      <c r="LUQ109" s="30"/>
      <c r="LUR109" s="30"/>
      <c r="LUS109" s="30"/>
      <c r="LUT109" s="30"/>
      <c r="LUU109" s="30"/>
      <c r="LUV109" s="30"/>
      <c r="LUW109" s="30"/>
      <c r="LUX109" s="30"/>
      <c r="LUY109" s="30"/>
      <c r="LUZ109" s="30"/>
      <c r="LVA109" s="30"/>
      <c r="LVB109" s="30"/>
      <c r="LVC109" s="30"/>
      <c r="LVD109" s="30"/>
      <c r="LVE109" s="30"/>
      <c r="LVF109" s="30"/>
      <c r="LVG109" s="30"/>
      <c r="LVH109" s="30"/>
      <c r="LVI109" s="30"/>
      <c r="LVJ109" s="30"/>
      <c r="LVK109" s="30"/>
      <c r="LVL109" s="30"/>
      <c r="LVM109" s="30"/>
      <c r="LVN109" s="30"/>
      <c r="LVO109" s="30"/>
      <c r="LVP109" s="30"/>
      <c r="LVQ109" s="30"/>
      <c r="LVR109" s="30"/>
      <c r="LVS109" s="30"/>
      <c r="LVT109" s="30"/>
      <c r="LVU109" s="30"/>
      <c r="LVV109" s="30"/>
      <c r="LVW109" s="30"/>
      <c r="LVX109" s="30"/>
      <c r="LVY109" s="30"/>
      <c r="LVZ109" s="30"/>
      <c r="LWA109" s="30"/>
      <c r="LWB109" s="30"/>
      <c r="LWC109" s="30"/>
      <c r="LWD109" s="30"/>
      <c r="LWE109" s="30"/>
      <c r="LWF109" s="30"/>
      <c r="LWG109" s="30"/>
      <c r="LWH109" s="30"/>
      <c r="LWI109" s="30"/>
      <c r="LWJ109" s="30"/>
      <c r="LWK109" s="30"/>
      <c r="LWL109" s="30"/>
      <c r="LWM109" s="30"/>
      <c r="LWN109" s="30"/>
      <c r="LWO109" s="30"/>
      <c r="LWP109" s="30"/>
      <c r="LWQ109" s="30"/>
      <c r="LWR109" s="30"/>
      <c r="LWS109" s="30"/>
      <c r="LWT109" s="30"/>
      <c r="LWU109" s="30"/>
      <c r="LWV109" s="30"/>
      <c r="LWW109" s="30"/>
      <c r="LWX109" s="30"/>
      <c r="LWY109" s="30"/>
      <c r="LWZ109" s="30"/>
      <c r="LXA109" s="30"/>
      <c r="LXB109" s="30"/>
      <c r="LXC109" s="30"/>
      <c r="LXD109" s="30"/>
      <c r="LXE109" s="30"/>
      <c r="LXF109" s="30"/>
      <c r="LXG109" s="30"/>
      <c r="LXH109" s="30"/>
      <c r="LXI109" s="30"/>
      <c r="LXJ109" s="30"/>
      <c r="LXK109" s="30"/>
      <c r="LXL109" s="30"/>
      <c r="LXM109" s="30"/>
      <c r="LXN109" s="30"/>
      <c r="LXO109" s="30"/>
      <c r="LXP109" s="30"/>
      <c r="LXQ109" s="30"/>
      <c r="LXR109" s="30"/>
      <c r="LXS109" s="30"/>
      <c r="LXT109" s="30"/>
      <c r="LXU109" s="30"/>
      <c r="LXV109" s="30"/>
      <c r="LXW109" s="30"/>
      <c r="LXX109" s="30"/>
      <c r="LXY109" s="30"/>
      <c r="LXZ109" s="30"/>
      <c r="LYA109" s="30"/>
      <c r="LYB109" s="30"/>
      <c r="LYC109" s="30"/>
      <c r="LYD109" s="30"/>
      <c r="LYE109" s="30"/>
      <c r="LYF109" s="30"/>
      <c r="LYG109" s="30"/>
      <c r="LYH109" s="30"/>
      <c r="LYI109" s="30"/>
      <c r="LYJ109" s="30"/>
      <c r="LYK109" s="30"/>
      <c r="LYL109" s="30"/>
      <c r="LYM109" s="30"/>
      <c r="LYN109" s="30"/>
      <c r="LYO109" s="30"/>
      <c r="LYP109" s="30"/>
      <c r="LYQ109" s="30"/>
      <c r="LYR109" s="30"/>
      <c r="LYS109" s="30"/>
      <c r="LYT109" s="30"/>
      <c r="LYU109" s="30"/>
      <c r="LYV109" s="30"/>
      <c r="LYW109" s="30"/>
      <c r="LYX109" s="30"/>
      <c r="LYY109" s="30"/>
      <c r="LYZ109" s="30"/>
      <c r="LZA109" s="30"/>
      <c r="LZB109" s="30"/>
      <c r="LZC109" s="30"/>
      <c r="LZD109" s="30"/>
      <c r="LZE109" s="30"/>
      <c r="LZF109" s="30"/>
      <c r="LZG109" s="30"/>
      <c r="LZH109" s="30"/>
      <c r="LZI109" s="30"/>
      <c r="LZJ109" s="30"/>
      <c r="LZK109" s="30"/>
      <c r="LZL109" s="30"/>
      <c r="LZM109" s="30"/>
      <c r="LZN109" s="30"/>
      <c r="LZO109" s="30"/>
      <c r="LZP109" s="30"/>
      <c r="LZQ109" s="30"/>
      <c r="LZR109" s="30"/>
      <c r="LZS109" s="30"/>
      <c r="LZT109" s="30"/>
      <c r="LZU109" s="30"/>
      <c r="LZV109" s="30"/>
      <c r="LZW109" s="30"/>
      <c r="LZX109" s="30"/>
      <c r="LZY109" s="30"/>
      <c r="LZZ109" s="30"/>
      <c r="MAA109" s="30"/>
      <c r="MAB109" s="30"/>
      <c r="MAC109" s="30"/>
      <c r="MAD109" s="30"/>
      <c r="MAE109" s="30"/>
      <c r="MAF109" s="30"/>
      <c r="MAG109" s="30"/>
      <c r="MAH109" s="30"/>
      <c r="MAI109" s="30"/>
      <c r="MAJ109" s="30"/>
      <c r="MAK109" s="30"/>
      <c r="MAL109" s="30"/>
      <c r="MAM109" s="30"/>
      <c r="MAN109" s="30"/>
      <c r="MAO109" s="30"/>
      <c r="MAP109" s="30"/>
      <c r="MAQ109" s="30"/>
      <c r="MAR109" s="30"/>
      <c r="MAS109" s="30"/>
      <c r="MAT109" s="30"/>
      <c r="MAU109" s="30"/>
      <c r="MAV109" s="30"/>
      <c r="MAW109" s="30"/>
      <c r="MAX109" s="30"/>
      <c r="MAY109" s="30"/>
      <c r="MAZ109" s="30"/>
      <c r="MBA109" s="30"/>
      <c r="MBB109" s="30"/>
      <c r="MBC109" s="30"/>
      <c r="MBD109" s="30"/>
      <c r="MBE109" s="30"/>
      <c r="MBF109" s="30"/>
      <c r="MBG109" s="30"/>
      <c r="MBH109" s="30"/>
      <c r="MBI109" s="30"/>
      <c r="MBJ109" s="30"/>
      <c r="MBK109" s="30"/>
      <c r="MBL109" s="30"/>
      <c r="MBM109" s="30"/>
      <c r="MBN109" s="30"/>
      <c r="MBO109" s="30"/>
      <c r="MBP109" s="30"/>
      <c r="MBQ109" s="30"/>
      <c r="MBR109" s="30"/>
      <c r="MBS109" s="30"/>
      <c r="MBT109" s="30"/>
      <c r="MBU109" s="30"/>
      <c r="MBV109" s="30"/>
      <c r="MBW109" s="30"/>
      <c r="MBX109" s="30"/>
      <c r="MBY109" s="30"/>
      <c r="MBZ109" s="30"/>
      <c r="MCA109" s="30"/>
      <c r="MCB109" s="30"/>
      <c r="MCC109" s="30"/>
      <c r="MCD109" s="30"/>
      <c r="MCE109" s="30"/>
      <c r="MCF109" s="30"/>
      <c r="MCG109" s="30"/>
      <c r="MCH109" s="30"/>
      <c r="MCI109" s="30"/>
      <c r="MCJ109" s="30"/>
      <c r="MCK109" s="30"/>
      <c r="MCL109" s="30"/>
      <c r="MCM109" s="30"/>
      <c r="MCN109" s="30"/>
      <c r="MCO109" s="30"/>
      <c r="MCP109" s="30"/>
      <c r="MCQ109" s="30"/>
      <c r="MCR109" s="30"/>
      <c r="MCS109" s="30"/>
      <c r="MCT109" s="30"/>
      <c r="MCU109" s="30"/>
      <c r="MCV109" s="30"/>
      <c r="MCW109" s="30"/>
      <c r="MCX109" s="30"/>
      <c r="MCY109" s="30"/>
      <c r="MCZ109" s="30"/>
      <c r="MDA109" s="30"/>
      <c r="MDB109" s="30"/>
      <c r="MDC109" s="30"/>
      <c r="MDD109" s="30"/>
      <c r="MDE109" s="30"/>
      <c r="MDF109" s="30"/>
      <c r="MDG109" s="30"/>
      <c r="MDH109" s="30"/>
      <c r="MDI109" s="30"/>
      <c r="MDJ109" s="30"/>
      <c r="MDK109" s="30"/>
      <c r="MDL109" s="30"/>
      <c r="MDM109" s="30"/>
      <c r="MDN109" s="30"/>
      <c r="MDO109" s="30"/>
      <c r="MDP109" s="30"/>
      <c r="MDQ109" s="30"/>
      <c r="MDR109" s="30"/>
      <c r="MDS109" s="30"/>
      <c r="MDT109" s="30"/>
      <c r="MDU109" s="30"/>
      <c r="MDV109" s="30"/>
      <c r="MDW109" s="30"/>
      <c r="MDX109" s="30"/>
      <c r="MDY109" s="30"/>
      <c r="MDZ109" s="30"/>
      <c r="MEA109" s="30"/>
      <c r="MEB109" s="30"/>
      <c r="MEC109" s="30"/>
      <c r="MED109" s="30"/>
      <c r="MEE109" s="30"/>
      <c r="MEF109" s="30"/>
      <c r="MEG109" s="30"/>
      <c r="MEH109" s="30"/>
      <c r="MEI109" s="30"/>
      <c r="MEJ109" s="30"/>
      <c r="MEK109" s="30"/>
      <c r="MEL109" s="30"/>
      <c r="MEM109" s="30"/>
      <c r="MEN109" s="30"/>
      <c r="MEO109" s="30"/>
      <c r="MEP109" s="30"/>
      <c r="MEQ109" s="30"/>
      <c r="MER109" s="30"/>
      <c r="MES109" s="30"/>
      <c r="MET109" s="30"/>
      <c r="MEU109" s="30"/>
      <c r="MEV109" s="30"/>
      <c r="MEW109" s="30"/>
      <c r="MEX109" s="30"/>
      <c r="MEY109" s="30"/>
      <c r="MEZ109" s="30"/>
      <c r="MFA109" s="30"/>
      <c r="MFB109" s="30"/>
      <c r="MFC109" s="30"/>
      <c r="MFD109" s="30"/>
      <c r="MFE109" s="30"/>
      <c r="MFF109" s="30"/>
      <c r="MFG109" s="30"/>
      <c r="MFH109" s="30"/>
      <c r="MFI109" s="30"/>
      <c r="MFJ109" s="30"/>
      <c r="MFK109" s="30"/>
      <c r="MFL109" s="30"/>
      <c r="MFM109" s="30"/>
      <c r="MFN109" s="30"/>
      <c r="MFO109" s="30"/>
      <c r="MFP109" s="30"/>
      <c r="MFQ109" s="30"/>
      <c r="MFR109" s="30"/>
      <c r="MFS109" s="30"/>
      <c r="MFT109" s="30"/>
      <c r="MFU109" s="30"/>
      <c r="MFV109" s="30"/>
      <c r="MFW109" s="30"/>
      <c r="MFX109" s="30"/>
      <c r="MFY109" s="30"/>
      <c r="MFZ109" s="30"/>
      <c r="MGA109" s="30"/>
      <c r="MGB109" s="30"/>
      <c r="MGC109" s="30"/>
      <c r="MGD109" s="30"/>
      <c r="MGE109" s="30"/>
      <c r="MGF109" s="30"/>
      <c r="MGG109" s="30"/>
      <c r="MGH109" s="30"/>
      <c r="MGI109" s="30"/>
      <c r="MGJ109" s="30"/>
      <c r="MGK109" s="30"/>
      <c r="MGL109" s="30"/>
      <c r="MGM109" s="30"/>
      <c r="MGN109" s="30"/>
      <c r="MGO109" s="30"/>
      <c r="MGP109" s="30"/>
      <c r="MGQ109" s="30"/>
      <c r="MGR109" s="30"/>
      <c r="MGS109" s="30"/>
      <c r="MGT109" s="30"/>
      <c r="MGU109" s="30"/>
      <c r="MGV109" s="30"/>
      <c r="MGW109" s="30"/>
      <c r="MGX109" s="30"/>
      <c r="MGY109" s="30"/>
      <c r="MGZ109" s="30"/>
      <c r="MHA109" s="30"/>
      <c r="MHB109" s="30"/>
      <c r="MHC109" s="30"/>
      <c r="MHD109" s="30"/>
      <c r="MHE109" s="30"/>
      <c r="MHF109" s="30"/>
      <c r="MHG109" s="30"/>
      <c r="MHH109" s="30"/>
      <c r="MHI109" s="30"/>
      <c r="MHJ109" s="30"/>
      <c r="MHK109" s="30"/>
      <c r="MHL109" s="30"/>
      <c r="MHM109" s="30"/>
      <c r="MHN109" s="30"/>
      <c r="MHO109" s="30"/>
      <c r="MHP109" s="30"/>
      <c r="MHQ109" s="30"/>
      <c r="MHR109" s="30"/>
      <c r="MHS109" s="30"/>
      <c r="MHT109" s="30"/>
      <c r="MHU109" s="30"/>
      <c r="MHV109" s="30"/>
      <c r="MHW109" s="30"/>
      <c r="MHX109" s="30"/>
      <c r="MHY109" s="30"/>
      <c r="MHZ109" s="30"/>
      <c r="MIA109" s="30"/>
      <c r="MIB109" s="30"/>
      <c r="MIC109" s="30"/>
      <c r="MID109" s="30"/>
      <c r="MIE109" s="30"/>
      <c r="MIF109" s="30"/>
      <c r="MIG109" s="30"/>
      <c r="MIH109" s="30"/>
      <c r="MII109" s="30"/>
      <c r="MIJ109" s="30"/>
      <c r="MIK109" s="30"/>
      <c r="MIL109" s="30"/>
      <c r="MIM109" s="30"/>
      <c r="MIN109" s="30"/>
      <c r="MIO109" s="30"/>
      <c r="MIP109" s="30"/>
      <c r="MIQ109" s="30"/>
      <c r="MIR109" s="30"/>
      <c r="MIS109" s="30"/>
      <c r="MIT109" s="30"/>
      <c r="MIU109" s="30"/>
      <c r="MIV109" s="30"/>
      <c r="MIW109" s="30"/>
      <c r="MIX109" s="30"/>
      <c r="MIY109" s="30"/>
      <c r="MIZ109" s="30"/>
      <c r="MJA109" s="30"/>
      <c r="MJB109" s="30"/>
      <c r="MJC109" s="30"/>
      <c r="MJD109" s="30"/>
      <c r="MJE109" s="30"/>
      <c r="MJF109" s="30"/>
      <c r="MJG109" s="30"/>
      <c r="MJH109" s="30"/>
      <c r="MJI109" s="30"/>
      <c r="MJJ109" s="30"/>
      <c r="MJK109" s="30"/>
      <c r="MJL109" s="30"/>
      <c r="MJM109" s="30"/>
      <c r="MJN109" s="30"/>
      <c r="MJO109" s="30"/>
      <c r="MJP109" s="30"/>
      <c r="MJQ109" s="30"/>
      <c r="MJR109" s="30"/>
      <c r="MJS109" s="30"/>
      <c r="MJT109" s="30"/>
      <c r="MJU109" s="30"/>
      <c r="MJV109" s="30"/>
      <c r="MJW109" s="30"/>
      <c r="MJX109" s="30"/>
      <c r="MJY109" s="30"/>
      <c r="MJZ109" s="30"/>
      <c r="MKA109" s="30"/>
      <c r="MKB109" s="30"/>
      <c r="MKC109" s="30"/>
      <c r="MKD109" s="30"/>
      <c r="MKE109" s="30"/>
      <c r="MKF109" s="30"/>
      <c r="MKG109" s="30"/>
      <c r="MKH109" s="30"/>
      <c r="MKI109" s="30"/>
      <c r="MKJ109" s="30"/>
      <c r="MKK109" s="30"/>
      <c r="MKL109" s="30"/>
      <c r="MKM109" s="30"/>
      <c r="MKN109" s="30"/>
      <c r="MKO109" s="30"/>
      <c r="MKP109" s="30"/>
      <c r="MKQ109" s="30"/>
      <c r="MKR109" s="30"/>
      <c r="MKS109" s="30"/>
      <c r="MKT109" s="30"/>
      <c r="MKU109" s="30"/>
      <c r="MKV109" s="30"/>
      <c r="MKW109" s="30"/>
      <c r="MKX109" s="30"/>
      <c r="MKY109" s="30"/>
      <c r="MKZ109" s="30"/>
      <c r="MLA109" s="30"/>
      <c r="MLB109" s="30"/>
      <c r="MLC109" s="30"/>
      <c r="MLD109" s="30"/>
      <c r="MLE109" s="30"/>
      <c r="MLF109" s="30"/>
      <c r="MLG109" s="30"/>
      <c r="MLH109" s="30"/>
      <c r="MLI109" s="30"/>
      <c r="MLJ109" s="30"/>
      <c r="MLK109" s="30"/>
      <c r="MLL109" s="30"/>
      <c r="MLM109" s="30"/>
      <c r="MLN109" s="30"/>
      <c r="MLO109" s="30"/>
      <c r="MLP109" s="30"/>
      <c r="MLQ109" s="30"/>
      <c r="MLR109" s="30"/>
      <c r="MLS109" s="30"/>
      <c r="MLT109" s="30"/>
      <c r="MLU109" s="30"/>
      <c r="MLV109" s="30"/>
      <c r="MLW109" s="30"/>
      <c r="MLX109" s="30"/>
      <c r="MLY109" s="30"/>
      <c r="MLZ109" s="30"/>
      <c r="MMA109" s="30"/>
      <c r="MMB109" s="30"/>
      <c r="MMC109" s="30"/>
      <c r="MMD109" s="30"/>
      <c r="MME109" s="30"/>
      <c r="MMF109" s="30"/>
      <c r="MMG109" s="30"/>
      <c r="MMH109" s="30"/>
      <c r="MMI109" s="30"/>
      <c r="MMJ109" s="30"/>
      <c r="MMK109" s="30"/>
      <c r="MML109" s="30"/>
      <c r="MMM109" s="30"/>
      <c r="MMN109" s="30"/>
      <c r="MMO109" s="30"/>
      <c r="MMP109" s="30"/>
      <c r="MMQ109" s="30"/>
      <c r="MMR109" s="30"/>
      <c r="MMS109" s="30"/>
      <c r="MMT109" s="30"/>
      <c r="MMU109" s="30"/>
      <c r="MMV109" s="30"/>
      <c r="MMW109" s="30"/>
      <c r="MMX109" s="30"/>
      <c r="MMY109" s="30"/>
      <c r="MMZ109" s="30"/>
      <c r="MNA109" s="30"/>
      <c r="MNB109" s="30"/>
      <c r="MNC109" s="30"/>
      <c r="MND109" s="30"/>
      <c r="MNE109" s="30"/>
      <c r="MNF109" s="30"/>
      <c r="MNG109" s="30"/>
      <c r="MNH109" s="30"/>
      <c r="MNI109" s="30"/>
      <c r="MNJ109" s="30"/>
      <c r="MNK109" s="30"/>
      <c r="MNL109" s="30"/>
      <c r="MNM109" s="30"/>
      <c r="MNN109" s="30"/>
      <c r="MNO109" s="30"/>
      <c r="MNP109" s="30"/>
      <c r="MNQ109" s="30"/>
      <c r="MNR109" s="30"/>
      <c r="MNS109" s="30"/>
      <c r="MNT109" s="30"/>
      <c r="MNU109" s="30"/>
      <c r="MNV109" s="30"/>
      <c r="MNW109" s="30"/>
      <c r="MNX109" s="30"/>
      <c r="MNY109" s="30"/>
      <c r="MNZ109" s="30"/>
      <c r="MOA109" s="30"/>
      <c r="MOB109" s="30"/>
      <c r="MOC109" s="30"/>
      <c r="MOD109" s="30"/>
      <c r="MOE109" s="30"/>
      <c r="MOF109" s="30"/>
      <c r="MOG109" s="30"/>
      <c r="MOH109" s="30"/>
      <c r="MOI109" s="30"/>
      <c r="MOJ109" s="30"/>
      <c r="MOK109" s="30"/>
      <c r="MOL109" s="30"/>
      <c r="MOM109" s="30"/>
      <c r="MON109" s="30"/>
      <c r="MOO109" s="30"/>
      <c r="MOP109" s="30"/>
      <c r="MOQ109" s="30"/>
      <c r="MOR109" s="30"/>
      <c r="MOS109" s="30"/>
      <c r="MOT109" s="30"/>
      <c r="MOU109" s="30"/>
      <c r="MOV109" s="30"/>
      <c r="MOW109" s="30"/>
      <c r="MOX109" s="30"/>
      <c r="MOY109" s="30"/>
      <c r="MOZ109" s="30"/>
      <c r="MPA109" s="30"/>
      <c r="MPB109" s="30"/>
      <c r="MPC109" s="30"/>
      <c r="MPD109" s="30"/>
      <c r="MPE109" s="30"/>
      <c r="MPF109" s="30"/>
      <c r="MPG109" s="30"/>
      <c r="MPH109" s="30"/>
      <c r="MPI109" s="30"/>
      <c r="MPJ109" s="30"/>
      <c r="MPK109" s="30"/>
      <c r="MPL109" s="30"/>
      <c r="MPM109" s="30"/>
      <c r="MPN109" s="30"/>
      <c r="MPO109" s="30"/>
      <c r="MPP109" s="30"/>
      <c r="MPQ109" s="30"/>
      <c r="MPR109" s="30"/>
      <c r="MPS109" s="30"/>
      <c r="MPT109" s="30"/>
      <c r="MPU109" s="30"/>
      <c r="MPV109" s="30"/>
      <c r="MPW109" s="30"/>
      <c r="MPX109" s="30"/>
      <c r="MPY109" s="30"/>
      <c r="MPZ109" s="30"/>
      <c r="MQA109" s="30"/>
      <c r="MQB109" s="30"/>
      <c r="MQC109" s="30"/>
      <c r="MQD109" s="30"/>
      <c r="MQE109" s="30"/>
      <c r="MQF109" s="30"/>
      <c r="MQG109" s="30"/>
      <c r="MQH109" s="30"/>
      <c r="MQI109" s="30"/>
      <c r="MQJ109" s="30"/>
      <c r="MQK109" s="30"/>
      <c r="MQL109" s="30"/>
      <c r="MQM109" s="30"/>
      <c r="MQN109" s="30"/>
      <c r="MQO109" s="30"/>
      <c r="MQP109" s="30"/>
      <c r="MQQ109" s="30"/>
      <c r="MQR109" s="30"/>
      <c r="MQS109" s="30"/>
      <c r="MQT109" s="30"/>
      <c r="MQU109" s="30"/>
      <c r="MQV109" s="30"/>
      <c r="MQW109" s="30"/>
      <c r="MQX109" s="30"/>
      <c r="MQY109" s="30"/>
      <c r="MQZ109" s="30"/>
      <c r="MRA109" s="30"/>
      <c r="MRB109" s="30"/>
      <c r="MRC109" s="30"/>
      <c r="MRD109" s="30"/>
      <c r="MRE109" s="30"/>
      <c r="MRF109" s="30"/>
      <c r="MRG109" s="30"/>
      <c r="MRH109" s="30"/>
      <c r="MRI109" s="30"/>
      <c r="MRJ109" s="30"/>
      <c r="MRK109" s="30"/>
      <c r="MRL109" s="30"/>
      <c r="MRM109" s="30"/>
      <c r="MRN109" s="30"/>
      <c r="MRO109" s="30"/>
      <c r="MRP109" s="30"/>
      <c r="MRQ109" s="30"/>
      <c r="MRR109" s="30"/>
      <c r="MRS109" s="30"/>
      <c r="MRT109" s="30"/>
      <c r="MRU109" s="30"/>
      <c r="MRV109" s="30"/>
      <c r="MRW109" s="30"/>
      <c r="MRX109" s="30"/>
      <c r="MRY109" s="30"/>
      <c r="MRZ109" s="30"/>
      <c r="MSA109" s="30"/>
      <c r="MSB109" s="30"/>
      <c r="MSC109" s="30"/>
      <c r="MSD109" s="30"/>
      <c r="MSE109" s="30"/>
      <c r="MSF109" s="30"/>
      <c r="MSG109" s="30"/>
      <c r="MSH109" s="30"/>
      <c r="MSI109" s="30"/>
      <c r="MSJ109" s="30"/>
      <c r="MSK109" s="30"/>
      <c r="MSL109" s="30"/>
      <c r="MSM109" s="30"/>
      <c r="MSN109" s="30"/>
      <c r="MSO109" s="30"/>
      <c r="MSP109" s="30"/>
      <c r="MSQ109" s="30"/>
      <c r="MSR109" s="30"/>
      <c r="MSS109" s="30"/>
      <c r="MST109" s="30"/>
      <c r="MSU109" s="30"/>
      <c r="MSV109" s="30"/>
      <c r="MSW109" s="30"/>
      <c r="MSX109" s="30"/>
      <c r="MSY109" s="30"/>
      <c r="MSZ109" s="30"/>
      <c r="MTA109" s="30"/>
      <c r="MTB109" s="30"/>
      <c r="MTC109" s="30"/>
      <c r="MTD109" s="30"/>
      <c r="MTE109" s="30"/>
      <c r="MTF109" s="30"/>
      <c r="MTG109" s="30"/>
      <c r="MTH109" s="30"/>
      <c r="MTI109" s="30"/>
      <c r="MTJ109" s="30"/>
      <c r="MTK109" s="30"/>
      <c r="MTL109" s="30"/>
      <c r="MTM109" s="30"/>
      <c r="MTN109" s="30"/>
      <c r="MTO109" s="30"/>
      <c r="MTP109" s="30"/>
      <c r="MTQ109" s="30"/>
      <c r="MTR109" s="30"/>
      <c r="MTS109" s="30"/>
      <c r="MTT109" s="30"/>
      <c r="MTU109" s="30"/>
      <c r="MTV109" s="30"/>
      <c r="MTW109" s="30"/>
      <c r="MTX109" s="30"/>
      <c r="MTY109" s="30"/>
      <c r="MTZ109" s="30"/>
      <c r="MUA109" s="30"/>
      <c r="MUB109" s="30"/>
      <c r="MUC109" s="30"/>
      <c r="MUD109" s="30"/>
      <c r="MUE109" s="30"/>
      <c r="MUF109" s="30"/>
      <c r="MUG109" s="30"/>
      <c r="MUH109" s="30"/>
      <c r="MUI109" s="30"/>
      <c r="MUJ109" s="30"/>
      <c r="MUK109" s="30"/>
      <c r="MUL109" s="30"/>
      <c r="MUM109" s="30"/>
      <c r="MUN109" s="30"/>
      <c r="MUO109" s="30"/>
      <c r="MUP109" s="30"/>
      <c r="MUQ109" s="30"/>
      <c r="MUR109" s="30"/>
      <c r="MUS109" s="30"/>
      <c r="MUT109" s="30"/>
      <c r="MUU109" s="30"/>
      <c r="MUV109" s="30"/>
      <c r="MUW109" s="30"/>
      <c r="MUX109" s="30"/>
      <c r="MUY109" s="30"/>
      <c r="MUZ109" s="30"/>
      <c r="MVA109" s="30"/>
      <c r="MVB109" s="30"/>
      <c r="MVC109" s="30"/>
      <c r="MVD109" s="30"/>
      <c r="MVE109" s="30"/>
      <c r="MVF109" s="30"/>
      <c r="MVG109" s="30"/>
      <c r="MVH109" s="30"/>
      <c r="MVI109" s="30"/>
      <c r="MVJ109" s="30"/>
      <c r="MVK109" s="30"/>
      <c r="MVL109" s="30"/>
      <c r="MVM109" s="30"/>
      <c r="MVN109" s="30"/>
      <c r="MVO109" s="30"/>
      <c r="MVP109" s="30"/>
      <c r="MVQ109" s="30"/>
      <c r="MVR109" s="30"/>
      <c r="MVS109" s="30"/>
      <c r="MVT109" s="30"/>
      <c r="MVU109" s="30"/>
      <c r="MVV109" s="30"/>
      <c r="MVW109" s="30"/>
      <c r="MVX109" s="30"/>
      <c r="MVY109" s="30"/>
      <c r="MVZ109" s="30"/>
      <c r="MWA109" s="30"/>
      <c r="MWB109" s="30"/>
      <c r="MWC109" s="30"/>
      <c r="MWD109" s="30"/>
      <c r="MWE109" s="30"/>
      <c r="MWF109" s="30"/>
      <c r="MWG109" s="30"/>
      <c r="MWH109" s="30"/>
      <c r="MWI109" s="30"/>
      <c r="MWJ109" s="30"/>
      <c r="MWK109" s="30"/>
      <c r="MWL109" s="30"/>
      <c r="MWM109" s="30"/>
      <c r="MWN109" s="30"/>
      <c r="MWO109" s="30"/>
      <c r="MWP109" s="30"/>
      <c r="MWQ109" s="30"/>
      <c r="MWR109" s="30"/>
      <c r="MWS109" s="30"/>
      <c r="MWT109" s="30"/>
      <c r="MWU109" s="30"/>
      <c r="MWV109" s="30"/>
      <c r="MWW109" s="30"/>
      <c r="MWX109" s="30"/>
      <c r="MWY109" s="30"/>
      <c r="MWZ109" s="30"/>
      <c r="MXA109" s="30"/>
      <c r="MXB109" s="30"/>
      <c r="MXC109" s="30"/>
      <c r="MXD109" s="30"/>
      <c r="MXE109" s="30"/>
      <c r="MXF109" s="30"/>
      <c r="MXG109" s="30"/>
      <c r="MXH109" s="30"/>
      <c r="MXI109" s="30"/>
      <c r="MXJ109" s="30"/>
      <c r="MXK109" s="30"/>
      <c r="MXL109" s="30"/>
      <c r="MXM109" s="30"/>
      <c r="MXN109" s="30"/>
      <c r="MXO109" s="30"/>
      <c r="MXP109" s="30"/>
      <c r="MXQ109" s="30"/>
      <c r="MXR109" s="30"/>
      <c r="MXS109" s="30"/>
      <c r="MXT109" s="30"/>
      <c r="MXU109" s="30"/>
      <c r="MXV109" s="30"/>
      <c r="MXW109" s="30"/>
      <c r="MXX109" s="30"/>
      <c r="MXY109" s="30"/>
      <c r="MXZ109" s="30"/>
      <c r="MYA109" s="30"/>
      <c r="MYB109" s="30"/>
      <c r="MYC109" s="30"/>
      <c r="MYD109" s="30"/>
      <c r="MYE109" s="30"/>
      <c r="MYF109" s="30"/>
      <c r="MYG109" s="30"/>
      <c r="MYH109" s="30"/>
      <c r="MYI109" s="30"/>
      <c r="MYJ109" s="30"/>
      <c r="MYK109" s="30"/>
      <c r="MYL109" s="30"/>
      <c r="MYM109" s="30"/>
      <c r="MYN109" s="30"/>
      <c r="MYO109" s="30"/>
      <c r="MYP109" s="30"/>
      <c r="MYQ109" s="30"/>
      <c r="MYR109" s="30"/>
      <c r="MYS109" s="30"/>
      <c r="MYT109" s="30"/>
      <c r="MYU109" s="30"/>
      <c r="MYV109" s="30"/>
      <c r="MYW109" s="30"/>
      <c r="MYX109" s="30"/>
      <c r="MYY109" s="30"/>
      <c r="MYZ109" s="30"/>
      <c r="MZA109" s="30"/>
      <c r="MZB109" s="30"/>
      <c r="MZC109" s="30"/>
      <c r="MZD109" s="30"/>
      <c r="MZE109" s="30"/>
      <c r="MZF109" s="30"/>
      <c r="MZG109" s="30"/>
      <c r="MZH109" s="30"/>
      <c r="MZI109" s="30"/>
      <c r="MZJ109" s="30"/>
      <c r="MZK109" s="30"/>
      <c r="MZL109" s="30"/>
      <c r="MZM109" s="30"/>
      <c r="MZN109" s="30"/>
      <c r="MZO109" s="30"/>
      <c r="MZP109" s="30"/>
      <c r="MZQ109" s="30"/>
      <c r="MZR109" s="30"/>
      <c r="MZS109" s="30"/>
      <c r="MZT109" s="30"/>
      <c r="MZU109" s="30"/>
      <c r="MZV109" s="30"/>
      <c r="MZW109" s="30"/>
      <c r="MZX109" s="30"/>
      <c r="MZY109" s="30"/>
      <c r="MZZ109" s="30"/>
      <c r="NAA109" s="30"/>
      <c r="NAB109" s="30"/>
      <c r="NAC109" s="30"/>
      <c r="NAD109" s="30"/>
      <c r="NAE109" s="30"/>
      <c r="NAF109" s="30"/>
      <c r="NAG109" s="30"/>
      <c r="NAH109" s="30"/>
      <c r="NAI109" s="30"/>
      <c r="NAJ109" s="30"/>
      <c r="NAK109" s="30"/>
      <c r="NAL109" s="30"/>
      <c r="NAM109" s="30"/>
      <c r="NAN109" s="30"/>
      <c r="NAO109" s="30"/>
      <c r="NAP109" s="30"/>
      <c r="NAQ109" s="30"/>
      <c r="NAR109" s="30"/>
      <c r="NAS109" s="30"/>
      <c r="NAT109" s="30"/>
      <c r="NAU109" s="30"/>
      <c r="NAV109" s="30"/>
      <c r="NAW109" s="30"/>
      <c r="NAX109" s="30"/>
      <c r="NAY109" s="30"/>
      <c r="NAZ109" s="30"/>
      <c r="NBA109" s="30"/>
      <c r="NBB109" s="30"/>
      <c r="NBC109" s="30"/>
      <c r="NBD109" s="30"/>
      <c r="NBE109" s="30"/>
      <c r="NBF109" s="30"/>
      <c r="NBG109" s="30"/>
      <c r="NBH109" s="30"/>
      <c r="NBI109" s="30"/>
      <c r="NBJ109" s="30"/>
      <c r="NBK109" s="30"/>
      <c r="NBL109" s="30"/>
      <c r="NBM109" s="30"/>
      <c r="NBN109" s="30"/>
      <c r="NBO109" s="30"/>
      <c r="NBP109" s="30"/>
      <c r="NBQ109" s="30"/>
      <c r="NBR109" s="30"/>
      <c r="NBS109" s="30"/>
      <c r="NBT109" s="30"/>
      <c r="NBU109" s="30"/>
      <c r="NBV109" s="30"/>
      <c r="NBW109" s="30"/>
      <c r="NBX109" s="30"/>
      <c r="NBY109" s="30"/>
      <c r="NBZ109" s="30"/>
      <c r="NCA109" s="30"/>
      <c r="NCB109" s="30"/>
      <c r="NCC109" s="30"/>
      <c r="NCD109" s="30"/>
      <c r="NCE109" s="30"/>
      <c r="NCF109" s="30"/>
      <c r="NCG109" s="30"/>
      <c r="NCH109" s="30"/>
      <c r="NCI109" s="30"/>
      <c r="NCJ109" s="30"/>
      <c r="NCK109" s="30"/>
      <c r="NCL109" s="30"/>
      <c r="NCM109" s="30"/>
      <c r="NCN109" s="30"/>
      <c r="NCO109" s="30"/>
      <c r="NCP109" s="30"/>
      <c r="NCQ109" s="30"/>
      <c r="NCR109" s="30"/>
      <c r="NCS109" s="30"/>
      <c r="NCT109" s="30"/>
      <c r="NCU109" s="30"/>
      <c r="NCV109" s="30"/>
      <c r="NCW109" s="30"/>
      <c r="NCX109" s="30"/>
      <c r="NCY109" s="30"/>
      <c r="NCZ109" s="30"/>
      <c r="NDA109" s="30"/>
      <c r="NDB109" s="30"/>
      <c r="NDC109" s="30"/>
      <c r="NDD109" s="30"/>
      <c r="NDE109" s="30"/>
      <c r="NDF109" s="30"/>
      <c r="NDG109" s="30"/>
      <c r="NDH109" s="30"/>
      <c r="NDI109" s="30"/>
      <c r="NDJ109" s="30"/>
      <c r="NDK109" s="30"/>
      <c r="NDL109" s="30"/>
      <c r="NDM109" s="30"/>
      <c r="NDN109" s="30"/>
      <c r="NDO109" s="30"/>
      <c r="NDP109" s="30"/>
      <c r="NDQ109" s="30"/>
      <c r="NDR109" s="30"/>
      <c r="NDS109" s="30"/>
      <c r="NDT109" s="30"/>
      <c r="NDU109" s="30"/>
      <c r="NDV109" s="30"/>
      <c r="NDW109" s="30"/>
      <c r="NDX109" s="30"/>
      <c r="NDY109" s="30"/>
      <c r="NDZ109" s="30"/>
      <c r="NEA109" s="30"/>
      <c r="NEB109" s="30"/>
      <c r="NEC109" s="30"/>
      <c r="NED109" s="30"/>
      <c r="NEE109" s="30"/>
      <c r="NEF109" s="30"/>
      <c r="NEG109" s="30"/>
      <c r="NEH109" s="30"/>
      <c r="NEI109" s="30"/>
      <c r="NEJ109" s="30"/>
      <c r="NEK109" s="30"/>
      <c r="NEL109" s="30"/>
      <c r="NEM109" s="30"/>
      <c r="NEN109" s="30"/>
      <c r="NEO109" s="30"/>
      <c r="NEP109" s="30"/>
      <c r="NEQ109" s="30"/>
      <c r="NER109" s="30"/>
      <c r="NES109" s="30"/>
      <c r="NET109" s="30"/>
      <c r="NEU109" s="30"/>
      <c r="NEV109" s="30"/>
      <c r="NEW109" s="30"/>
      <c r="NEX109" s="30"/>
      <c r="NEY109" s="30"/>
      <c r="NEZ109" s="30"/>
      <c r="NFA109" s="30"/>
      <c r="NFB109" s="30"/>
      <c r="NFC109" s="30"/>
      <c r="NFD109" s="30"/>
      <c r="NFE109" s="30"/>
      <c r="NFF109" s="30"/>
      <c r="NFG109" s="30"/>
      <c r="NFH109" s="30"/>
      <c r="NFI109" s="30"/>
      <c r="NFJ109" s="30"/>
      <c r="NFK109" s="30"/>
      <c r="NFL109" s="30"/>
      <c r="NFM109" s="30"/>
      <c r="NFN109" s="30"/>
      <c r="NFO109" s="30"/>
      <c r="NFP109" s="30"/>
      <c r="NFQ109" s="30"/>
      <c r="NFR109" s="30"/>
      <c r="NFS109" s="30"/>
      <c r="NFT109" s="30"/>
      <c r="NFU109" s="30"/>
      <c r="NFV109" s="30"/>
      <c r="NFW109" s="30"/>
      <c r="NFX109" s="30"/>
      <c r="NFY109" s="30"/>
      <c r="NFZ109" s="30"/>
      <c r="NGA109" s="30"/>
      <c r="NGB109" s="30"/>
      <c r="NGC109" s="30"/>
      <c r="NGD109" s="30"/>
      <c r="NGE109" s="30"/>
      <c r="NGF109" s="30"/>
      <c r="NGG109" s="30"/>
      <c r="NGH109" s="30"/>
      <c r="NGI109" s="30"/>
      <c r="NGJ109" s="30"/>
      <c r="NGK109" s="30"/>
      <c r="NGL109" s="30"/>
      <c r="NGM109" s="30"/>
      <c r="NGN109" s="30"/>
      <c r="NGO109" s="30"/>
      <c r="NGP109" s="30"/>
      <c r="NGQ109" s="30"/>
      <c r="NGR109" s="30"/>
      <c r="NGS109" s="30"/>
      <c r="NGT109" s="30"/>
      <c r="NGU109" s="30"/>
      <c r="NGV109" s="30"/>
      <c r="NGW109" s="30"/>
      <c r="NGX109" s="30"/>
      <c r="NGY109" s="30"/>
      <c r="NGZ109" s="30"/>
      <c r="NHA109" s="30"/>
      <c r="NHB109" s="30"/>
      <c r="NHC109" s="30"/>
      <c r="NHD109" s="30"/>
      <c r="NHE109" s="30"/>
      <c r="NHF109" s="30"/>
      <c r="NHG109" s="30"/>
      <c r="NHH109" s="30"/>
      <c r="NHI109" s="30"/>
      <c r="NHJ109" s="30"/>
      <c r="NHK109" s="30"/>
      <c r="NHL109" s="30"/>
      <c r="NHM109" s="30"/>
      <c r="NHN109" s="30"/>
      <c r="NHO109" s="30"/>
      <c r="NHP109" s="30"/>
      <c r="NHQ109" s="30"/>
      <c r="NHR109" s="30"/>
      <c r="NHS109" s="30"/>
      <c r="NHT109" s="30"/>
      <c r="NHU109" s="30"/>
      <c r="NHV109" s="30"/>
      <c r="NHW109" s="30"/>
      <c r="NHX109" s="30"/>
      <c r="NHY109" s="30"/>
      <c r="NHZ109" s="30"/>
      <c r="NIA109" s="30"/>
      <c r="NIB109" s="30"/>
      <c r="NIC109" s="30"/>
      <c r="NID109" s="30"/>
      <c r="NIE109" s="30"/>
      <c r="NIF109" s="30"/>
      <c r="NIG109" s="30"/>
      <c r="NIH109" s="30"/>
      <c r="NII109" s="30"/>
      <c r="NIJ109" s="30"/>
      <c r="NIK109" s="30"/>
      <c r="NIL109" s="30"/>
      <c r="NIM109" s="30"/>
      <c r="NIN109" s="30"/>
      <c r="NIO109" s="30"/>
      <c r="NIP109" s="30"/>
      <c r="NIQ109" s="30"/>
      <c r="NIR109" s="30"/>
      <c r="NIS109" s="30"/>
      <c r="NIT109" s="30"/>
      <c r="NIU109" s="30"/>
      <c r="NIV109" s="30"/>
      <c r="NIW109" s="30"/>
      <c r="NIX109" s="30"/>
      <c r="NIY109" s="30"/>
      <c r="NIZ109" s="30"/>
      <c r="NJA109" s="30"/>
      <c r="NJB109" s="30"/>
      <c r="NJC109" s="30"/>
      <c r="NJD109" s="30"/>
      <c r="NJE109" s="30"/>
      <c r="NJF109" s="30"/>
      <c r="NJG109" s="30"/>
      <c r="NJH109" s="30"/>
      <c r="NJI109" s="30"/>
      <c r="NJJ109" s="30"/>
      <c r="NJK109" s="30"/>
      <c r="NJL109" s="30"/>
      <c r="NJM109" s="30"/>
      <c r="NJN109" s="30"/>
      <c r="NJO109" s="30"/>
      <c r="NJP109" s="30"/>
      <c r="NJQ109" s="30"/>
      <c r="NJR109" s="30"/>
      <c r="NJS109" s="30"/>
      <c r="NJT109" s="30"/>
      <c r="NJU109" s="30"/>
      <c r="NJV109" s="30"/>
      <c r="NJW109" s="30"/>
      <c r="NJX109" s="30"/>
      <c r="NJY109" s="30"/>
      <c r="NJZ109" s="30"/>
      <c r="NKA109" s="30"/>
      <c r="NKB109" s="30"/>
      <c r="NKC109" s="30"/>
      <c r="NKD109" s="30"/>
      <c r="NKE109" s="30"/>
      <c r="NKF109" s="30"/>
      <c r="NKG109" s="30"/>
      <c r="NKH109" s="30"/>
      <c r="NKI109" s="30"/>
      <c r="NKJ109" s="30"/>
      <c r="NKK109" s="30"/>
      <c r="NKL109" s="30"/>
      <c r="NKM109" s="30"/>
      <c r="NKN109" s="30"/>
      <c r="NKO109" s="30"/>
      <c r="NKP109" s="30"/>
      <c r="NKQ109" s="30"/>
      <c r="NKR109" s="30"/>
      <c r="NKS109" s="30"/>
      <c r="NKT109" s="30"/>
      <c r="NKU109" s="30"/>
      <c r="NKV109" s="30"/>
      <c r="NKW109" s="30"/>
      <c r="NKX109" s="30"/>
      <c r="NKY109" s="30"/>
      <c r="NKZ109" s="30"/>
      <c r="NLA109" s="30"/>
      <c r="NLB109" s="30"/>
      <c r="NLC109" s="30"/>
      <c r="NLD109" s="30"/>
      <c r="NLE109" s="30"/>
      <c r="NLF109" s="30"/>
      <c r="NLG109" s="30"/>
      <c r="NLH109" s="30"/>
      <c r="NLI109" s="30"/>
      <c r="NLJ109" s="30"/>
      <c r="NLK109" s="30"/>
      <c r="NLL109" s="30"/>
      <c r="NLM109" s="30"/>
      <c r="NLN109" s="30"/>
      <c r="NLO109" s="30"/>
      <c r="NLP109" s="30"/>
      <c r="NLQ109" s="30"/>
      <c r="NLR109" s="30"/>
      <c r="NLS109" s="30"/>
      <c r="NLT109" s="30"/>
      <c r="NLU109" s="30"/>
      <c r="NLV109" s="30"/>
      <c r="NLW109" s="30"/>
      <c r="NLX109" s="30"/>
      <c r="NLY109" s="30"/>
      <c r="NLZ109" s="30"/>
      <c r="NMA109" s="30"/>
      <c r="NMB109" s="30"/>
      <c r="NMC109" s="30"/>
      <c r="NMD109" s="30"/>
      <c r="NME109" s="30"/>
      <c r="NMF109" s="30"/>
      <c r="NMG109" s="30"/>
      <c r="NMH109" s="30"/>
      <c r="NMI109" s="30"/>
      <c r="NMJ109" s="30"/>
      <c r="NMK109" s="30"/>
      <c r="NML109" s="30"/>
      <c r="NMM109" s="30"/>
      <c r="NMN109" s="30"/>
      <c r="NMO109" s="30"/>
      <c r="NMP109" s="30"/>
      <c r="NMQ109" s="30"/>
      <c r="NMR109" s="30"/>
      <c r="NMS109" s="30"/>
      <c r="NMT109" s="30"/>
      <c r="NMU109" s="30"/>
      <c r="NMV109" s="30"/>
      <c r="NMW109" s="30"/>
      <c r="NMX109" s="30"/>
      <c r="NMY109" s="30"/>
      <c r="NMZ109" s="30"/>
      <c r="NNA109" s="30"/>
      <c r="NNB109" s="30"/>
      <c r="NNC109" s="30"/>
      <c r="NND109" s="30"/>
      <c r="NNE109" s="30"/>
      <c r="NNF109" s="30"/>
      <c r="NNG109" s="30"/>
      <c r="NNH109" s="30"/>
      <c r="NNI109" s="30"/>
      <c r="NNJ109" s="30"/>
      <c r="NNK109" s="30"/>
      <c r="NNL109" s="30"/>
      <c r="NNM109" s="30"/>
      <c r="NNN109" s="30"/>
      <c r="NNO109" s="30"/>
      <c r="NNP109" s="30"/>
      <c r="NNQ109" s="30"/>
      <c r="NNR109" s="30"/>
      <c r="NNS109" s="30"/>
      <c r="NNT109" s="30"/>
      <c r="NNU109" s="30"/>
      <c r="NNV109" s="30"/>
      <c r="NNW109" s="30"/>
      <c r="NNX109" s="30"/>
      <c r="NNY109" s="30"/>
      <c r="NNZ109" s="30"/>
      <c r="NOA109" s="30"/>
      <c r="NOB109" s="30"/>
      <c r="NOC109" s="30"/>
      <c r="NOD109" s="30"/>
      <c r="NOE109" s="30"/>
      <c r="NOF109" s="30"/>
      <c r="NOG109" s="30"/>
      <c r="NOH109" s="30"/>
      <c r="NOI109" s="30"/>
      <c r="NOJ109" s="30"/>
      <c r="NOK109" s="30"/>
      <c r="NOL109" s="30"/>
      <c r="NOM109" s="30"/>
      <c r="NON109" s="30"/>
      <c r="NOO109" s="30"/>
      <c r="NOP109" s="30"/>
      <c r="NOQ109" s="30"/>
      <c r="NOR109" s="30"/>
      <c r="NOS109" s="30"/>
      <c r="NOT109" s="30"/>
      <c r="NOU109" s="30"/>
      <c r="NOV109" s="30"/>
      <c r="NOW109" s="30"/>
      <c r="NOX109" s="30"/>
      <c r="NOY109" s="30"/>
      <c r="NOZ109" s="30"/>
      <c r="NPA109" s="30"/>
      <c r="NPB109" s="30"/>
      <c r="NPC109" s="30"/>
      <c r="NPD109" s="30"/>
      <c r="NPE109" s="30"/>
      <c r="NPF109" s="30"/>
      <c r="NPG109" s="30"/>
      <c r="NPH109" s="30"/>
      <c r="NPI109" s="30"/>
      <c r="NPJ109" s="30"/>
      <c r="NPK109" s="30"/>
      <c r="NPL109" s="30"/>
      <c r="NPM109" s="30"/>
      <c r="NPN109" s="30"/>
      <c r="NPO109" s="30"/>
      <c r="NPP109" s="30"/>
      <c r="NPQ109" s="30"/>
      <c r="NPR109" s="30"/>
      <c r="NPS109" s="30"/>
      <c r="NPT109" s="30"/>
      <c r="NPU109" s="30"/>
      <c r="NPV109" s="30"/>
      <c r="NPW109" s="30"/>
      <c r="NPX109" s="30"/>
      <c r="NPY109" s="30"/>
      <c r="NPZ109" s="30"/>
      <c r="NQA109" s="30"/>
      <c r="NQB109" s="30"/>
      <c r="NQC109" s="30"/>
      <c r="NQD109" s="30"/>
      <c r="NQE109" s="30"/>
      <c r="NQF109" s="30"/>
      <c r="NQG109" s="30"/>
      <c r="NQH109" s="30"/>
      <c r="NQI109" s="30"/>
      <c r="NQJ109" s="30"/>
      <c r="NQK109" s="30"/>
      <c r="NQL109" s="30"/>
      <c r="NQM109" s="30"/>
      <c r="NQN109" s="30"/>
      <c r="NQO109" s="30"/>
      <c r="NQP109" s="30"/>
      <c r="NQQ109" s="30"/>
      <c r="NQR109" s="30"/>
      <c r="NQS109" s="30"/>
      <c r="NQT109" s="30"/>
      <c r="NQU109" s="30"/>
      <c r="NQV109" s="30"/>
      <c r="NQW109" s="30"/>
      <c r="NQX109" s="30"/>
      <c r="NQY109" s="30"/>
      <c r="NQZ109" s="30"/>
      <c r="NRA109" s="30"/>
      <c r="NRB109" s="30"/>
      <c r="NRC109" s="30"/>
      <c r="NRD109" s="30"/>
      <c r="NRE109" s="30"/>
      <c r="NRF109" s="30"/>
      <c r="NRG109" s="30"/>
      <c r="NRH109" s="30"/>
      <c r="NRI109" s="30"/>
      <c r="NRJ109" s="30"/>
      <c r="NRK109" s="30"/>
      <c r="NRL109" s="30"/>
      <c r="NRM109" s="30"/>
      <c r="NRN109" s="30"/>
      <c r="NRO109" s="30"/>
      <c r="NRP109" s="30"/>
      <c r="NRQ109" s="30"/>
      <c r="NRR109" s="30"/>
      <c r="NRS109" s="30"/>
      <c r="NRT109" s="30"/>
      <c r="NRU109" s="30"/>
      <c r="NRV109" s="30"/>
      <c r="NRW109" s="30"/>
      <c r="NRX109" s="30"/>
      <c r="NRY109" s="30"/>
      <c r="NRZ109" s="30"/>
      <c r="NSA109" s="30"/>
      <c r="NSB109" s="30"/>
      <c r="NSC109" s="30"/>
      <c r="NSD109" s="30"/>
      <c r="NSE109" s="30"/>
      <c r="NSF109" s="30"/>
      <c r="NSG109" s="30"/>
      <c r="NSH109" s="30"/>
      <c r="NSI109" s="30"/>
      <c r="NSJ109" s="30"/>
      <c r="NSK109" s="30"/>
      <c r="NSL109" s="30"/>
      <c r="NSM109" s="30"/>
      <c r="NSN109" s="30"/>
      <c r="NSO109" s="30"/>
      <c r="NSP109" s="30"/>
      <c r="NSQ109" s="30"/>
      <c r="NSR109" s="30"/>
      <c r="NSS109" s="30"/>
      <c r="NST109" s="30"/>
      <c r="NSU109" s="30"/>
      <c r="NSV109" s="30"/>
      <c r="NSW109" s="30"/>
      <c r="NSX109" s="30"/>
      <c r="NSY109" s="30"/>
      <c r="NSZ109" s="30"/>
      <c r="NTA109" s="30"/>
      <c r="NTB109" s="30"/>
      <c r="NTC109" s="30"/>
      <c r="NTD109" s="30"/>
      <c r="NTE109" s="30"/>
      <c r="NTF109" s="30"/>
      <c r="NTG109" s="30"/>
      <c r="NTH109" s="30"/>
      <c r="NTI109" s="30"/>
      <c r="NTJ109" s="30"/>
      <c r="NTK109" s="30"/>
      <c r="NTL109" s="30"/>
      <c r="NTM109" s="30"/>
      <c r="NTN109" s="30"/>
      <c r="NTO109" s="30"/>
      <c r="NTP109" s="30"/>
      <c r="NTQ109" s="30"/>
      <c r="NTR109" s="30"/>
      <c r="NTS109" s="30"/>
      <c r="NTT109" s="30"/>
      <c r="NTU109" s="30"/>
      <c r="NTV109" s="30"/>
      <c r="NTW109" s="30"/>
      <c r="NTX109" s="30"/>
      <c r="NTY109" s="30"/>
      <c r="NTZ109" s="30"/>
      <c r="NUA109" s="30"/>
      <c r="NUB109" s="30"/>
      <c r="NUC109" s="30"/>
      <c r="NUD109" s="30"/>
      <c r="NUE109" s="30"/>
      <c r="NUF109" s="30"/>
      <c r="NUG109" s="30"/>
      <c r="NUH109" s="30"/>
      <c r="NUI109" s="30"/>
      <c r="NUJ109" s="30"/>
      <c r="NUK109" s="30"/>
      <c r="NUL109" s="30"/>
      <c r="NUM109" s="30"/>
      <c r="NUN109" s="30"/>
      <c r="NUO109" s="30"/>
      <c r="NUP109" s="30"/>
      <c r="NUQ109" s="30"/>
      <c r="NUR109" s="30"/>
      <c r="NUS109" s="30"/>
      <c r="NUT109" s="30"/>
      <c r="NUU109" s="30"/>
      <c r="NUV109" s="30"/>
      <c r="NUW109" s="30"/>
      <c r="NUX109" s="30"/>
      <c r="NUY109" s="30"/>
      <c r="NUZ109" s="30"/>
      <c r="NVA109" s="30"/>
      <c r="NVB109" s="30"/>
      <c r="NVC109" s="30"/>
      <c r="NVD109" s="30"/>
      <c r="NVE109" s="30"/>
      <c r="NVF109" s="30"/>
      <c r="NVG109" s="30"/>
      <c r="NVH109" s="30"/>
      <c r="NVI109" s="30"/>
      <c r="NVJ109" s="30"/>
      <c r="NVK109" s="30"/>
      <c r="NVL109" s="30"/>
      <c r="NVM109" s="30"/>
      <c r="NVN109" s="30"/>
      <c r="NVO109" s="30"/>
      <c r="NVP109" s="30"/>
      <c r="NVQ109" s="30"/>
      <c r="NVR109" s="30"/>
      <c r="NVS109" s="30"/>
      <c r="NVT109" s="30"/>
      <c r="NVU109" s="30"/>
      <c r="NVV109" s="30"/>
      <c r="NVW109" s="30"/>
      <c r="NVX109" s="30"/>
      <c r="NVY109" s="30"/>
      <c r="NVZ109" s="30"/>
      <c r="NWA109" s="30"/>
      <c r="NWB109" s="30"/>
      <c r="NWC109" s="30"/>
      <c r="NWD109" s="30"/>
      <c r="NWE109" s="30"/>
      <c r="NWF109" s="30"/>
      <c r="NWG109" s="30"/>
      <c r="NWH109" s="30"/>
      <c r="NWI109" s="30"/>
      <c r="NWJ109" s="30"/>
      <c r="NWK109" s="30"/>
      <c r="NWL109" s="30"/>
      <c r="NWM109" s="30"/>
      <c r="NWN109" s="30"/>
      <c r="NWO109" s="30"/>
      <c r="NWP109" s="30"/>
      <c r="NWQ109" s="30"/>
      <c r="NWR109" s="30"/>
      <c r="NWS109" s="30"/>
      <c r="NWT109" s="30"/>
      <c r="NWU109" s="30"/>
      <c r="NWV109" s="30"/>
      <c r="NWW109" s="30"/>
      <c r="NWX109" s="30"/>
      <c r="NWY109" s="30"/>
      <c r="NWZ109" s="30"/>
      <c r="NXA109" s="30"/>
      <c r="NXB109" s="30"/>
      <c r="NXC109" s="30"/>
      <c r="NXD109" s="30"/>
      <c r="NXE109" s="30"/>
      <c r="NXF109" s="30"/>
      <c r="NXG109" s="30"/>
      <c r="NXH109" s="30"/>
      <c r="NXI109" s="30"/>
      <c r="NXJ109" s="30"/>
      <c r="NXK109" s="30"/>
      <c r="NXL109" s="30"/>
      <c r="NXM109" s="30"/>
      <c r="NXN109" s="30"/>
      <c r="NXO109" s="30"/>
      <c r="NXP109" s="30"/>
      <c r="NXQ109" s="30"/>
      <c r="NXR109" s="30"/>
      <c r="NXS109" s="30"/>
      <c r="NXT109" s="30"/>
      <c r="NXU109" s="30"/>
      <c r="NXV109" s="30"/>
      <c r="NXW109" s="30"/>
      <c r="NXX109" s="30"/>
      <c r="NXY109" s="30"/>
      <c r="NXZ109" s="30"/>
      <c r="NYA109" s="30"/>
      <c r="NYB109" s="30"/>
      <c r="NYC109" s="30"/>
      <c r="NYD109" s="30"/>
      <c r="NYE109" s="30"/>
      <c r="NYF109" s="30"/>
      <c r="NYG109" s="30"/>
      <c r="NYH109" s="30"/>
      <c r="NYI109" s="30"/>
      <c r="NYJ109" s="30"/>
      <c r="NYK109" s="30"/>
      <c r="NYL109" s="30"/>
      <c r="NYM109" s="30"/>
      <c r="NYN109" s="30"/>
      <c r="NYO109" s="30"/>
      <c r="NYP109" s="30"/>
      <c r="NYQ109" s="30"/>
      <c r="NYR109" s="30"/>
      <c r="NYS109" s="30"/>
      <c r="NYT109" s="30"/>
      <c r="NYU109" s="30"/>
      <c r="NYV109" s="30"/>
      <c r="NYW109" s="30"/>
      <c r="NYX109" s="30"/>
      <c r="NYY109" s="30"/>
      <c r="NYZ109" s="30"/>
      <c r="NZA109" s="30"/>
      <c r="NZB109" s="30"/>
      <c r="NZC109" s="30"/>
      <c r="NZD109" s="30"/>
      <c r="NZE109" s="30"/>
      <c r="NZF109" s="30"/>
      <c r="NZG109" s="30"/>
      <c r="NZH109" s="30"/>
      <c r="NZI109" s="30"/>
      <c r="NZJ109" s="30"/>
      <c r="NZK109" s="30"/>
      <c r="NZL109" s="30"/>
      <c r="NZM109" s="30"/>
      <c r="NZN109" s="30"/>
      <c r="NZO109" s="30"/>
      <c r="NZP109" s="30"/>
      <c r="NZQ109" s="30"/>
      <c r="NZR109" s="30"/>
      <c r="NZS109" s="30"/>
      <c r="NZT109" s="30"/>
      <c r="NZU109" s="30"/>
      <c r="NZV109" s="30"/>
      <c r="NZW109" s="30"/>
      <c r="NZX109" s="30"/>
      <c r="NZY109" s="30"/>
      <c r="NZZ109" s="30"/>
      <c r="OAA109" s="30"/>
      <c r="OAB109" s="30"/>
      <c r="OAC109" s="30"/>
      <c r="OAD109" s="30"/>
      <c r="OAE109" s="30"/>
      <c r="OAF109" s="30"/>
      <c r="OAG109" s="30"/>
      <c r="OAH109" s="30"/>
      <c r="OAI109" s="30"/>
      <c r="OAJ109" s="30"/>
      <c r="OAK109" s="30"/>
      <c r="OAL109" s="30"/>
      <c r="OAM109" s="30"/>
      <c r="OAN109" s="30"/>
      <c r="OAO109" s="30"/>
      <c r="OAP109" s="30"/>
      <c r="OAQ109" s="30"/>
      <c r="OAR109" s="30"/>
      <c r="OAS109" s="30"/>
      <c r="OAT109" s="30"/>
      <c r="OAU109" s="30"/>
      <c r="OAV109" s="30"/>
      <c r="OAW109" s="30"/>
      <c r="OAX109" s="30"/>
      <c r="OAY109" s="30"/>
      <c r="OAZ109" s="30"/>
      <c r="OBA109" s="30"/>
      <c r="OBB109" s="30"/>
      <c r="OBC109" s="30"/>
      <c r="OBD109" s="30"/>
      <c r="OBE109" s="30"/>
      <c r="OBF109" s="30"/>
      <c r="OBG109" s="30"/>
      <c r="OBH109" s="30"/>
      <c r="OBI109" s="30"/>
      <c r="OBJ109" s="30"/>
      <c r="OBK109" s="30"/>
      <c r="OBL109" s="30"/>
      <c r="OBM109" s="30"/>
      <c r="OBN109" s="30"/>
      <c r="OBO109" s="30"/>
      <c r="OBP109" s="30"/>
      <c r="OBQ109" s="30"/>
      <c r="OBR109" s="30"/>
      <c r="OBS109" s="30"/>
      <c r="OBT109" s="30"/>
      <c r="OBU109" s="30"/>
      <c r="OBV109" s="30"/>
      <c r="OBW109" s="30"/>
      <c r="OBX109" s="30"/>
      <c r="OBY109" s="30"/>
      <c r="OBZ109" s="30"/>
      <c r="OCA109" s="30"/>
      <c r="OCB109" s="30"/>
      <c r="OCC109" s="30"/>
      <c r="OCD109" s="30"/>
      <c r="OCE109" s="30"/>
      <c r="OCF109" s="30"/>
      <c r="OCG109" s="30"/>
      <c r="OCH109" s="30"/>
      <c r="OCI109" s="30"/>
      <c r="OCJ109" s="30"/>
      <c r="OCK109" s="30"/>
      <c r="OCL109" s="30"/>
      <c r="OCM109" s="30"/>
      <c r="OCN109" s="30"/>
      <c r="OCO109" s="30"/>
      <c r="OCP109" s="30"/>
      <c r="OCQ109" s="30"/>
      <c r="OCR109" s="30"/>
      <c r="OCS109" s="30"/>
      <c r="OCT109" s="30"/>
      <c r="OCU109" s="30"/>
      <c r="OCV109" s="30"/>
      <c r="OCW109" s="30"/>
      <c r="OCX109" s="30"/>
      <c r="OCY109" s="30"/>
      <c r="OCZ109" s="30"/>
      <c r="ODA109" s="30"/>
      <c r="ODB109" s="30"/>
      <c r="ODC109" s="30"/>
      <c r="ODD109" s="30"/>
      <c r="ODE109" s="30"/>
      <c r="ODF109" s="30"/>
      <c r="ODG109" s="30"/>
      <c r="ODH109" s="30"/>
      <c r="ODI109" s="30"/>
      <c r="ODJ109" s="30"/>
      <c r="ODK109" s="30"/>
      <c r="ODL109" s="30"/>
      <c r="ODM109" s="30"/>
      <c r="ODN109" s="30"/>
      <c r="ODO109" s="30"/>
      <c r="ODP109" s="30"/>
      <c r="ODQ109" s="30"/>
      <c r="ODR109" s="30"/>
      <c r="ODS109" s="30"/>
      <c r="ODT109" s="30"/>
      <c r="ODU109" s="30"/>
      <c r="ODV109" s="30"/>
      <c r="ODW109" s="30"/>
      <c r="ODX109" s="30"/>
      <c r="ODY109" s="30"/>
      <c r="ODZ109" s="30"/>
      <c r="OEA109" s="30"/>
      <c r="OEB109" s="30"/>
      <c r="OEC109" s="30"/>
      <c r="OED109" s="30"/>
      <c r="OEE109" s="30"/>
      <c r="OEF109" s="30"/>
      <c r="OEG109" s="30"/>
      <c r="OEH109" s="30"/>
      <c r="OEI109" s="30"/>
      <c r="OEJ109" s="30"/>
      <c r="OEK109" s="30"/>
      <c r="OEL109" s="30"/>
      <c r="OEM109" s="30"/>
      <c r="OEN109" s="30"/>
      <c r="OEO109" s="30"/>
      <c r="OEP109" s="30"/>
      <c r="OEQ109" s="30"/>
      <c r="OER109" s="30"/>
      <c r="OES109" s="30"/>
      <c r="OET109" s="30"/>
      <c r="OEU109" s="30"/>
      <c r="OEV109" s="30"/>
      <c r="OEW109" s="30"/>
      <c r="OEX109" s="30"/>
      <c r="OEY109" s="30"/>
      <c r="OEZ109" s="30"/>
      <c r="OFA109" s="30"/>
      <c r="OFB109" s="30"/>
      <c r="OFC109" s="30"/>
      <c r="OFD109" s="30"/>
      <c r="OFE109" s="30"/>
      <c r="OFF109" s="30"/>
      <c r="OFG109" s="30"/>
      <c r="OFH109" s="30"/>
      <c r="OFI109" s="30"/>
      <c r="OFJ109" s="30"/>
      <c r="OFK109" s="30"/>
      <c r="OFL109" s="30"/>
      <c r="OFM109" s="30"/>
      <c r="OFN109" s="30"/>
      <c r="OFO109" s="30"/>
      <c r="OFP109" s="30"/>
      <c r="OFQ109" s="30"/>
      <c r="OFR109" s="30"/>
      <c r="OFS109" s="30"/>
      <c r="OFT109" s="30"/>
      <c r="OFU109" s="30"/>
      <c r="OFV109" s="30"/>
      <c r="OFW109" s="30"/>
      <c r="OFX109" s="30"/>
      <c r="OFY109" s="30"/>
      <c r="OFZ109" s="30"/>
      <c r="OGA109" s="30"/>
      <c r="OGB109" s="30"/>
      <c r="OGC109" s="30"/>
      <c r="OGD109" s="30"/>
      <c r="OGE109" s="30"/>
      <c r="OGF109" s="30"/>
      <c r="OGG109" s="30"/>
      <c r="OGH109" s="30"/>
      <c r="OGI109" s="30"/>
      <c r="OGJ109" s="30"/>
      <c r="OGK109" s="30"/>
      <c r="OGL109" s="30"/>
      <c r="OGM109" s="30"/>
      <c r="OGN109" s="30"/>
      <c r="OGO109" s="30"/>
      <c r="OGP109" s="30"/>
      <c r="OGQ109" s="30"/>
      <c r="OGR109" s="30"/>
      <c r="OGS109" s="30"/>
      <c r="OGT109" s="30"/>
      <c r="OGU109" s="30"/>
      <c r="OGV109" s="30"/>
      <c r="OGW109" s="30"/>
      <c r="OGX109" s="30"/>
      <c r="OGY109" s="30"/>
      <c r="OGZ109" s="30"/>
      <c r="OHA109" s="30"/>
      <c r="OHB109" s="30"/>
      <c r="OHC109" s="30"/>
      <c r="OHD109" s="30"/>
      <c r="OHE109" s="30"/>
      <c r="OHF109" s="30"/>
      <c r="OHG109" s="30"/>
      <c r="OHH109" s="30"/>
      <c r="OHI109" s="30"/>
      <c r="OHJ109" s="30"/>
      <c r="OHK109" s="30"/>
      <c r="OHL109" s="30"/>
      <c r="OHM109" s="30"/>
      <c r="OHN109" s="30"/>
      <c r="OHO109" s="30"/>
      <c r="OHP109" s="30"/>
      <c r="OHQ109" s="30"/>
      <c r="OHR109" s="30"/>
      <c r="OHS109" s="30"/>
      <c r="OHT109" s="30"/>
      <c r="OHU109" s="30"/>
      <c r="OHV109" s="30"/>
      <c r="OHW109" s="30"/>
      <c r="OHX109" s="30"/>
      <c r="OHY109" s="30"/>
      <c r="OHZ109" s="30"/>
      <c r="OIA109" s="30"/>
      <c r="OIB109" s="30"/>
      <c r="OIC109" s="30"/>
      <c r="OID109" s="30"/>
      <c r="OIE109" s="30"/>
      <c r="OIF109" s="30"/>
      <c r="OIG109" s="30"/>
      <c r="OIH109" s="30"/>
      <c r="OII109" s="30"/>
      <c r="OIJ109" s="30"/>
      <c r="OIK109" s="30"/>
      <c r="OIL109" s="30"/>
      <c r="OIM109" s="30"/>
      <c r="OIN109" s="30"/>
      <c r="OIO109" s="30"/>
      <c r="OIP109" s="30"/>
      <c r="OIQ109" s="30"/>
      <c r="OIR109" s="30"/>
      <c r="OIS109" s="30"/>
      <c r="OIT109" s="30"/>
      <c r="OIU109" s="30"/>
      <c r="OIV109" s="30"/>
      <c r="OIW109" s="30"/>
      <c r="OIX109" s="30"/>
      <c r="OIY109" s="30"/>
      <c r="OIZ109" s="30"/>
      <c r="OJA109" s="30"/>
      <c r="OJB109" s="30"/>
      <c r="OJC109" s="30"/>
      <c r="OJD109" s="30"/>
      <c r="OJE109" s="30"/>
      <c r="OJF109" s="30"/>
      <c r="OJG109" s="30"/>
      <c r="OJH109" s="30"/>
      <c r="OJI109" s="30"/>
      <c r="OJJ109" s="30"/>
      <c r="OJK109" s="30"/>
      <c r="OJL109" s="30"/>
      <c r="OJM109" s="30"/>
      <c r="OJN109" s="30"/>
      <c r="OJO109" s="30"/>
      <c r="OJP109" s="30"/>
      <c r="OJQ109" s="30"/>
      <c r="OJR109" s="30"/>
      <c r="OJS109" s="30"/>
      <c r="OJT109" s="30"/>
      <c r="OJU109" s="30"/>
      <c r="OJV109" s="30"/>
      <c r="OJW109" s="30"/>
      <c r="OJX109" s="30"/>
      <c r="OJY109" s="30"/>
      <c r="OJZ109" s="30"/>
      <c r="OKA109" s="30"/>
      <c r="OKB109" s="30"/>
      <c r="OKC109" s="30"/>
      <c r="OKD109" s="30"/>
      <c r="OKE109" s="30"/>
      <c r="OKF109" s="30"/>
      <c r="OKG109" s="30"/>
      <c r="OKH109" s="30"/>
      <c r="OKI109" s="30"/>
      <c r="OKJ109" s="30"/>
      <c r="OKK109" s="30"/>
      <c r="OKL109" s="30"/>
      <c r="OKM109" s="30"/>
      <c r="OKN109" s="30"/>
      <c r="OKO109" s="30"/>
      <c r="OKP109" s="30"/>
      <c r="OKQ109" s="30"/>
      <c r="OKR109" s="30"/>
      <c r="OKS109" s="30"/>
      <c r="OKT109" s="30"/>
      <c r="OKU109" s="30"/>
      <c r="OKV109" s="30"/>
      <c r="OKW109" s="30"/>
      <c r="OKX109" s="30"/>
      <c r="OKY109" s="30"/>
      <c r="OKZ109" s="30"/>
      <c r="OLA109" s="30"/>
      <c r="OLB109" s="30"/>
      <c r="OLC109" s="30"/>
      <c r="OLD109" s="30"/>
      <c r="OLE109" s="30"/>
      <c r="OLF109" s="30"/>
      <c r="OLG109" s="30"/>
      <c r="OLH109" s="30"/>
      <c r="OLI109" s="30"/>
      <c r="OLJ109" s="30"/>
      <c r="OLK109" s="30"/>
      <c r="OLL109" s="30"/>
      <c r="OLM109" s="30"/>
      <c r="OLN109" s="30"/>
      <c r="OLO109" s="30"/>
      <c r="OLP109" s="30"/>
      <c r="OLQ109" s="30"/>
      <c r="OLR109" s="30"/>
      <c r="OLS109" s="30"/>
      <c r="OLT109" s="30"/>
      <c r="OLU109" s="30"/>
      <c r="OLV109" s="30"/>
      <c r="OLW109" s="30"/>
      <c r="OLX109" s="30"/>
      <c r="OLY109" s="30"/>
      <c r="OLZ109" s="30"/>
      <c r="OMA109" s="30"/>
      <c r="OMB109" s="30"/>
      <c r="OMC109" s="30"/>
      <c r="OMD109" s="30"/>
      <c r="OME109" s="30"/>
      <c r="OMF109" s="30"/>
      <c r="OMG109" s="30"/>
      <c r="OMH109" s="30"/>
      <c r="OMI109" s="30"/>
      <c r="OMJ109" s="30"/>
      <c r="OMK109" s="30"/>
      <c r="OML109" s="30"/>
      <c r="OMM109" s="30"/>
      <c r="OMN109" s="30"/>
      <c r="OMO109" s="30"/>
      <c r="OMP109" s="30"/>
      <c r="OMQ109" s="30"/>
      <c r="OMR109" s="30"/>
      <c r="OMS109" s="30"/>
      <c r="OMT109" s="30"/>
      <c r="OMU109" s="30"/>
      <c r="OMV109" s="30"/>
      <c r="OMW109" s="30"/>
      <c r="OMX109" s="30"/>
      <c r="OMY109" s="30"/>
      <c r="OMZ109" s="30"/>
      <c r="ONA109" s="30"/>
      <c r="ONB109" s="30"/>
      <c r="ONC109" s="30"/>
      <c r="OND109" s="30"/>
      <c r="ONE109" s="30"/>
      <c r="ONF109" s="30"/>
      <c r="ONG109" s="30"/>
      <c r="ONH109" s="30"/>
      <c r="ONI109" s="30"/>
      <c r="ONJ109" s="30"/>
      <c r="ONK109" s="30"/>
      <c r="ONL109" s="30"/>
      <c r="ONM109" s="30"/>
      <c r="ONN109" s="30"/>
      <c r="ONO109" s="30"/>
      <c r="ONP109" s="30"/>
      <c r="ONQ109" s="30"/>
      <c r="ONR109" s="30"/>
      <c r="ONS109" s="30"/>
      <c r="ONT109" s="30"/>
      <c r="ONU109" s="30"/>
      <c r="ONV109" s="30"/>
      <c r="ONW109" s="30"/>
      <c r="ONX109" s="30"/>
      <c r="ONY109" s="30"/>
      <c r="ONZ109" s="30"/>
      <c r="OOA109" s="30"/>
      <c r="OOB109" s="30"/>
      <c r="OOC109" s="30"/>
      <c r="OOD109" s="30"/>
      <c r="OOE109" s="30"/>
      <c r="OOF109" s="30"/>
      <c r="OOG109" s="30"/>
      <c r="OOH109" s="30"/>
      <c r="OOI109" s="30"/>
      <c r="OOJ109" s="30"/>
      <c r="OOK109" s="30"/>
      <c r="OOL109" s="30"/>
      <c r="OOM109" s="30"/>
      <c r="OON109" s="30"/>
      <c r="OOO109" s="30"/>
      <c r="OOP109" s="30"/>
      <c r="OOQ109" s="30"/>
      <c r="OOR109" s="30"/>
      <c r="OOS109" s="30"/>
      <c r="OOT109" s="30"/>
      <c r="OOU109" s="30"/>
      <c r="OOV109" s="30"/>
      <c r="OOW109" s="30"/>
      <c r="OOX109" s="30"/>
      <c r="OOY109" s="30"/>
      <c r="OOZ109" s="30"/>
      <c r="OPA109" s="30"/>
      <c r="OPB109" s="30"/>
      <c r="OPC109" s="30"/>
      <c r="OPD109" s="30"/>
      <c r="OPE109" s="30"/>
      <c r="OPF109" s="30"/>
      <c r="OPG109" s="30"/>
      <c r="OPH109" s="30"/>
      <c r="OPI109" s="30"/>
      <c r="OPJ109" s="30"/>
      <c r="OPK109" s="30"/>
      <c r="OPL109" s="30"/>
      <c r="OPM109" s="30"/>
      <c r="OPN109" s="30"/>
      <c r="OPO109" s="30"/>
      <c r="OPP109" s="30"/>
      <c r="OPQ109" s="30"/>
      <c r="OPR109" s="30"/>
      <c r="OPS109" s="30"/>
      <c r="OPT109" s="30"/>
      <c r="OPU109" s="30"/>
      <c r="OPV109" s="30"/>
      <c r="OPW109" s="30"/>
      <c r="OPX109" s="30"/>
      <c r="OPY109" s="30"/>
      <c r="OPZ109" s="30"/>
      <c r="OQA109" s="30"/>
      <c r="OQB109" s="30"/>
      <c r="OQC109" s="30"/>
      <c r="OQD109" s="30"/>
      <c r="OQE109" s="30"/>
      <c r="OQF109" s="30"/>
      <c r="OQG109" s="30"/>
      <c r="OQH109" s="30"/>
      <c r="OQI109" s="30"/>
      <c r="OQJ109" s="30"/>
      <c r="OQK109" s="30"/>
      <c r="OQL109" s="30"/>
      <c r="OQM109" s="30"/>
      <c r="OQN109" s="30"/>
      <c r="OQO109" s="30"/>
      <c r="OQP109" s="30"/>
      <c r="OQQ109" s="30"/>
      <c r="OQR109" s="30"/>
      <c r="OQS109" s="30"/>
      <c r="OQT109" s="30"/>
      <c r="OQU109" s="30"/>
      <c r="OQV109" s="30"/>
      <c r="OQW109" s="30"/>
      <c r="OQX109" s="30"/>
      <c r="OQY109" s="30"/>
      <c r="OQZ109" s="30"/>
      <c r="ORA109" s="30"/>
      <c r="ORB109" s="30"/>
      <c r="ORC109" s="30"/>
      <c r="ORD109" s="30"/>
      <c r="ORE109" s="30"/>
      <c r="ORF109" s="30"/>
      <c r="ORG109" s="30"/>
      <c r="ORH109" s="30"/>
      <c r="ORI109" s="30"/>
      <c r="ORJ109" s="30"/>
      <c r="ORK109" s="30"/>
      <c r="ORL109" s="30"/>
      <c r="ORM109" s="30"/>
      <c r="ORN109" s="30"/>
      <c r="ORO109" s="30"/>
      <c r="ORP109" s="30"/>
      <c r="ORQ109" s="30"/>
      <c r="ORR109" s="30"/>
      <c r="ORS109" s="30"/>
      <c r="ORT109" s="30"/>
      <c r="ORU109" s="30"/>
      <c r="ORV109" s="30"/>
      <c r="ORW109" s="30"/>
      <c r="ORX109" s="30"/>
      <c r="ORY109" s="30"/>
      <c r="ORZ109" s="30"/>
      <c r="OSA109" s="30"/>
      <c r="OSB109" s="30"/>
      <c r="OSC109" s="30"/>
      <c r="OSD109" s="30"/>
      <c r="OSE109" s="30"/>
      <c r="OSF109" s="30"/>
      <c r="OSG109" s="30"/>
      <c r="OSH109" s="30"/>
      <c r="OSI109" s="30"/>
      <c r="OSJ109" s="30"/>
      <c r="OSK109" s="30"/>
      <c r="OSL109" s="30"/>
      <c r="OSM109" s="30"/>
      <c r="OSN109" s="30"/>
      <c r="OSO109" s="30"/>
      <c r="OSP109" s="30"/>
      <c r="OSQ109" s="30"/>
      <c r="OSR109" s="30"/>
      <c r="OSS109" s="30"/>
      <c r="OST109" s="30"/>
      <c r="OSU109" s="30"/>
      <c r="OSV109" s="30"/>
      <c r="OSW109" s="30"/>
      <c r="OSX109" s="30"/>
      <c r="OSY109" s="30"/>
      <c r="OSZ109" s="30"/>
      <c r="OTA109" s="30"/>
      <c r="OTB109" s="30"/>
      <c r="OTC109" s="30"/>
      <c r="OTD109" s="30"/>
      <c r="OTE109" s="30"/>
      <c r="OTF109" s="30"/>
      <c r="OTG109" s="30"/>
      <c r="OTH109" s="30"/>
      <c r="OTI109" s="30"/>
      <c r="OTJ109" s="30"/>
      <c r="OTK109" s="30"/>
      <c r="OTL109" s="30"/>
      <c r="OTM109" s="30"/>
      <c r="OTN109" s="30"/>
      <c r="OTO109" s="30"/>
      <c r="OTP109" s="30"/>
      <c r="OTQ109" s="30"/>
      <c r="OTR109" s="30"/>
      <c r="OTS109" s="30"/>
      <c r="OTT109" s="30"/>
      <c r="OTU109" s="30"/>
      <c r="OTV109" s="30"/>
      <c r="OTW109" s="30"/>
      <c r="OTX109" s="30"/>
      <c r="OTY109" s="30"/>
      <c r="OTZ109" s="30"/>
      <c r="OUA109" s="30"/>
      <c r="OUB109" s="30"/>
      <c r="OUC109" s="30"/>
      <c r="OUD109" s="30"/>
      <c r="OUE109" s="30"/>
      <c r="OUF109" s="30"/>
      <c r="OUG109" s="30"/>
      <c r="OUH109" s="30"/>
      <c r="OUI109" s="30"/>
      <c r="OUJ109" s="30"/>
      <c r="OUK109" s="30"/>
      <c r="OUL109" s="30"/>
      <c r="OUM109" s="30"/>
      <c r="OUN109" s="30"/>
      <c r="OUO109" s="30"/>
      <c r="OUP109" s="30"/>
      <c r="OUQ109" s="30"/>
      <c r="OUR109" s="30"/>
      <c r="OUS109" s="30"/>
      <c r="OUT109" s="30"/>
      <c r="OUU109" s="30"/>
      <c r="OUV109" s="30"/>
      <c r="OUW109" s="30"/>
      <c r="OUX109" s="30"/>
      <c r="OUY109" s="30"/>
      <c r="OUZ109" s="30"/>
      <c r="OVA109" s="30"/>
      <c r="OVB109" s="30"/>
      <c r="OVC109" s="30"/>
      <c r="OVD109" s="30"/>
      <c r="OVE109" s="30"/>
      <c r="OVF109" s="30"/>
      <c r="OVG109" s="30"/>
      <c r="OVH109" s="30"/>
      <c r="OVI109" s="30"/>
      <c r="OVJ109" s="30"/>
      <c r="OVK109" s="30"/>
      <c r="OVL109" s="30"/>
      <c r="OVM109" s="30"/>
      <c r="OVN109" s="30"/>
      <c r="OVO109" s="30"/>
      <c r="OVP109" s="30"/>
      <c r="OVQ109" s="30"/>
      <c r="OVR109" s="30"/>
      <c r="OVS109" s="30"/>
      <c r="OVT109" s="30"/>
      <c r="OVU109" s="30"/>
      <c r="OVV109" s="30"/>
      <c r="OVW109" s="30"/>
      <c r="OVX109" s="30"/>
      <c r="OVY109" s="30"/>
      <c r="OVZ109" s="30"/>
      <c r="OWA109" s="30"/>
      <c r="OWB109" s="30"/>
      <c r="OWC109" s="30"/>
      <c r="OWD109" s="30"/>
      <c r="OWE109" s="30"/>
      <c r="OWF109" s="30"/>
      <c r="OWG109" s="30"/>
      <c r="OWH109" s="30"/>
      <c r="OWI109" s="30"/>
      <c r="OWJ109" s="30"/>
      <c r="OWK109" s="30"/>
      <c r="OWL109" s="30"/>
      <c r="OWM109" s="30"/>
      <c r="OWN109" s="30"/>
      <c r="OWO109" s="30"/>
      <c r="OWP109" s="30"/>
      <c r="OWQ109" s="30"/>
      <c r="OWR109" s="30"/>
      <c r="OWS109" s="30"/>
      <c r="OWT109" s="30"/>
      <c r="OWU109" s="30"/>
      <c r="OWV109" s="30"/>
      <c r="OWW109" s="30"/>
      <c r="OWX109" s="30"/>
      <c r="OWY109" s="30"/>
      <c r="OWZ109" s="30"/>
      <c r="OXA109" s="30"/>
      <c r="OXB109" s="30"/>
      <c r="OXC109" s="30"/>
      <c r="OXD109" s="30"/>
      <c r="OXE109" s="30"/>
      <c r="OXF109" s="30"/>
      <c r="OXG109" s="30"/>
      <c r="OXH109" s="30"/>
      <c r="OXI109" s="30"/>
      <c r="OXJ109" s="30"/>
      <c r="OXK109" s="30"/>
      <c r="OXL109" s="30"/>
      <c r="OXM109" s="30"/>
      <c r="OXN109" s="30"/>
      <c r="OXO109" s="30"/>
      <c r="OXP109" s="30"/>
      <c r="OXQ109" s="30"/>
      <c r="OXR109" s="30"/>
      <c r="OXS109" s="30"/>
      <c r="OXT109" s="30"/>
      <c r="OXU109" s="30"/>
      <c r="OXV109" s="30"/>
      <c r="OXW109" s="30"/>
      <c r="OXX109" s="30"/>
      <c r="OXY109" s="30"/>
      <c r="OXZ109" s="30"/>
      <c r="OYA109" s="30"/>
      <c r="OYB109" s="30"/>
      <c r="OYC109" s="30"/>
      <c r="OYD109" s="30"/>
      <c r="OYE109" s="30"/>
      <c r="OYF109" s="30"/>
      <c r="OYG109" s="30"/>
      <c r="OYH109" s="30"/>
      <c r="OYI109" s="30"/>
      <c r="OYJ109" s="30"/>
      <c r="OYK109" s="30"/>
      <c r="OYL109" s="30"/>
      <c r="OYM109" s="30"/>
      <c r="OYN109" s="30"/>
      <c r="OYO109" s="30"/>
      <c r="OYP109" s="30"/>
      <c r="OYQ109" s="30"/>
      <c r="OYR109" s="30"/>
      <c r="OYS109" s="30"/>
      <c r="OYT109" s="30"/>
      <c r="OYU109" s="30"/>
      <c r="OYV109" s="30"/>
      <c r="OYW109" s="30"/>
      <c r="OYX109" s="30"/>
      <c r="OYY109" s="30"/>
      <c r="OYZ109" s="30"/>
      <c r="OZA109" s="30"/>
      <c r="OZB109" s="30"/>
      <c r="OZC109" s="30"/>
      <c r="OZD109" s="30"/>
      <c r="OZE109" s="30"/>
      <c r="OZF109" s="30"/>
      <c r="OZG109" s="30"/>
      <c r="OZH109" s="30"/>
      <c r="OZI109" s="30"/>
      <c r="OZJ109" s="30"/>
      <c r="OZK109" s="30"/>
      <c r="OZL109" s="30"/>
      <c r="OZM109" s="30"/>
      <c r="OZN109" s="30"/>
      <c r="OZO109" s="30"/>
      <c r="OZP109" s="30"/>
      <c r="OZQ109" s="30"/>
      <c r="OZR109" s="30"/>
      <c r="OZS109" s="30"/>
      <c r="OZT109" s="30"/>
      <c r="OZU109" s="30"/>
      <c r="OZV109" s="30"/>
      <c r="OZW109" s="30"/>
      <c r="OZX109" s="30"/>
      <c r="OZY109" s="30"/>
      <c r="OZZ109" s="30"/>
      <c r="PAA109" s="30"/>
      <c r="PAB109" s="30"/>
      <c r="PAC109" s="30"/>
      <c r="PAD109" s="30"/>
      <c r="PAE109" s="30"/>
      <c r="PAF109" s="30"/>
      <c r="PAG109" s="30"/>
      <c r="PAH109" s="30"/>
      <c r="PAI109" s="30"/>
      <c r="PAJ109" s="30"/>
      <c r="PAK109" s="30"/>
      <c r="PAL109" s="30"/>
      <c r="PAM109" s="30"/>
      <c r="PAN109" s="30"/>
      <c r="PAO109" s="30"/>
      <c r="PAP109" s="30"/>
      <c r="PAQ109" s="30"/>
      <c r="PAR109" s="30"/>
      <c r="PAS109" s="30"/>
      <c r="PAT109" s="30"/>
      <c r="PAU109" s="30"/>
      <c r="PAV109" s="30"/>
      <c r="PAW109" s="30"/>
      <c r="PAX109" s="30"/>
      <c r="PAY109" s="30"/>
      <c r="PAZ109" s="30"/>
      <c r="PBA109" s="30"/>
      <c r="PBB109" s="30"/>
      <c r="PBC109" s="30"/>
      <c r="PBD109" s="30"/>
      <c r="PBE109" s="30"/>
      <c r="PBF109" s="30"/>
      <c r="PBG109" s="30"/>
      <c r="PBH109" s="30"/>
      <c r="PBI109" s="30"/>
      <c r="PBJ109" s="30"/>
      <c r="PBK109" s="30"/>
      <c r="PBL109" s="30"/>
      <c r="PBM109" s="30"/>
      <c r="PBN109" s="30"/>
      <c r="PBO109" s="30"/>
      <c r="PBP109" s="30"/>
      <c r="PBQ109" s="30"/>
      <c r="PBR109" s="30"/>
      <c r="PBS109" s="30"/>
      <c r="PBT109" s="30"/>
      <c r="PBU109" s="30"/>
      <c r="PBV109" s="30"/>
      <c r="PBW109" s="30"/>
      <c r="PBX109" s="30"/>
      <c r="PBY109" s="30"/>
      <c r="PBZ109" s="30"/>
      <c r="PCA109" s="30"/>
      <c r="PCB109" s="30"/>
      <c r="PCC109" s="30"/>
      <c r="PCD109" s="30"/>
      <c r="PCE109" s="30"/>
      <c r="PCF109" s="30"/>
      <c r="PCG109" s="30"/>
      <c r="PCH109" s="30"/>
      <c r="PCI109" s="30"/>
      <c r="PCJ109" s="30"/>
      <c r="PCK109" s="30"/>
      <c r="PCL109" s="30"/>
      <c r="PCM109" s="30"/>
      <c r="PCN109" s="30"/>
      <c r="PCO109" s="30"/>
      <c r="PCP109" s="30"/>
      <c r="PCQ109" s="30"/>
      <c r="PCR109" s="30"/>
      <c r="PCS109" s="30"/>
      <c r="PCT109" s="30"/>
      <c r="PCU109" s="30"/>
      <c r="PCV109" s="30"/>
      <c r="PCW109" s="30"/>
      <c r="PCX109" s="30"/>
      <c r="PCY109" s="30"/>
      <c r="PCZ109" s="30"/>
      <c r="PDA109" s="30"/>
      <c r="PDB109" s="30"/>
      <c r="PDC109" s="30"/>
      <c r="PDD109" s="30"/>
      <c r="PDE109" s="30"/>
      <c r="PDF109" s="30"/>
      <c r="PDG109" s="30"/>
      <c r="PDH109" s="30"/>
      <c r="PDI109" s="30"/>
      <c r="PDJ109" s="30"/>
      <c r="PDK109" s="30"/>
      <c r="PDL109" s="30"/>
      <c r="PDM109" s="30"/>
      <c r="PDN109" s="30"/>
      <c r="PDO109" s="30"/>
      <c r="PDP109" s="30"/>
      <c r="PDQ109" s="30"/>
      <c r="PDR109" s="30"/>
      <c r="PDS109" s="30"/>
      <c r="PDT109" s="30"/>
      <c r="PDU109" s="30"/>
      <c r="PDV109" s="30"/>
      <c r="PDW109" s="30"/>
      <c r="PDX109" s="30"/>
      <c r="PDY109" s="30"/>
      <c r="PDZ109" s="30"/>
      <c r="PEA109" s="30"/>
      <c r="PEB109" s="30"/>
      <c r="PEC109" s="30"/>
      <c r="PED109" s="30"/>
      <c r="PEE109" s="30"/>
      <c r="PEF109" s="30"/>
      <c r="PEG109" s="30"/>
      <c r="PEH109" s="30"/>
      <c r="PEI109" s="30"/>
      <c r="PEJ109" s="30"/>
      <c r="PEK109" s="30"/>
      <c r="PEL109" s="30"/>
      <c r="PEM109" s="30"/>
      <c r="PEN109" s="30"/>
      <c r="PEO109" s="30"/>
      <c r="PEP109" s="30"/>
      <c r="PEQ109" s="30"/>
      <c r="PER109" s="30"/>
      <c r="PES109" s="30"/>
      <c r="PET109" s="30"/>
      <c r="PEU109" s="30"/>
      <c r="PEV109" s="30"/>
      <c r="PEW109" s="30"/>
      <c r="PEX109" s="30"/>
      <c r="PEY109" s="30"/>
      <c r="PEZ109" s="30"/>
      <c r="PFA109" s="30"/>
      <c r="PFB109" s="30"/>
      <c r="PFC109" s="30"/>
      <c r="PFD109" s="30"/>
      <c r="PFE109" s="30"/>
      <c r="PFF109" s="30"/>
      <c r="PFG109" s="30"/>
      <c r="PFH109" s="30"/>
      <c r="PFI109" s="30"/>
      <c r="PFJ109" s="30"/>
      <c r="PFK109" s="30"/>
      <c r="PFL109" s="30"/>
      <c r="PFM109" s="30"/>
      <c r="PFN109" s="30"/>
      <c r="PFO109" s="30"/>
      <c r="PFP109" s="30"/>
      <c r="PFQ109" s="30"/>
      <c r="PFR109" s="30"/>
      <c r="PFS109" s="30"/>
      <c r="PFT109" s="30"/>
      <c r="PFU109" s="30"/>
      <c r="PFV109" s="30"/>
      <c r="PFW109" s="30"/>
      <c r="PFX109" s="30"/>
      <c r="PFY109" s="30"/>
      <c r="PFZ109" s="30"/>
      <c r="PGA109" s="30"/>
      <c r="PGB109" s="30"/>
      <c r="PGC109" s="30"/>
      <c r="PGD109" s="30"/>
      <c r="PGE109" s="30"/>
      <c r="PGF109" s="30"/>
      <c r="PGG109" s="30"/>
      <c r="PGH109" s="30"/>
      <c r="PGI109" s="30"/>
      <c r="PGJ109" s="30"/>
      <c r="PGK109" s="30"/>
      <c r="PGL109" s="30"/>
      <c r="PGM109" s="30"/>
      <c r="PGN109" s="30"/>
      <c r="PGO109" s="30"/>
      <c r="PGP109" s="30"/>
      <c r="PGQ109" s="30"/>
      <c r="PGR109" s="30"/>
      <c r="PGS109" s="30"/>
      <c r="PGT109" s="30"/>
      <c r="PGU109" s="30"/>
      <c r="PGV109" s="30"/>
      <c r="PGW109" s="30"/>
      <c r="PGX109" s="30"/>
      <c r="PGY109" s="30"/>
      <c r="PGZ109" s="30"/>
      <c r="PHA109" s="30"/>
      <c r="PHB109" s="30"/>
      <c r="PHC109" s="30"/>
      <c r="PHD109" s="30"/>
      <c r="PHE109" s="30"/>
      <c r="PHF109" s="30"/>
      <c r="PHG109" s="30"/>
      <c r="PHH109" s="30"/>
      <c r="PHI109" s="30"/>
      <c r="PHJ109" s="30"/>
      <c r="PHK109" s="30"/>
      <c r="PHL109" s="30"/>
      <c r="PHM109" s="30"/>
      <c r="PHN109" s="30"/>
      <c r="PHO109" s="30"/>
      <c r="PHP109" s="30"/>
      <c r="PHQ109" s="30"/>
      <c r="PHR109" s="30"/>
      <c r="PHS109" s="30"/>
      <c r="PHT109" s="30"/>
      <c r="PHU109" s="30"/>
      <c r="PHV109" s="30"/>
      <c r="PHW109" s="30"/>
      <c r="PHX109" s="30"/>
      <c r="PHY109" s="30"/>
      <c r="PHZ109" s="30"/>
      <c r="PIA109" s="30"/>
      <c r="PIB109" s="30"/>
      <c r="PIC109" s="30"/>
      <c r="PID109" s="30"/>
      <c r="PIE109" s="30"/>
      <c r="PIF109" s="30"/>
      <c r="PIG109" s="30"/>
      <c r="PIH109" s="30"/>
      <c r="PII109" s="30"/>
      <c r="PIJ109" s="30"/>
      <c r="PIK109" s="30"/>
      <c r="PIL109" s="30"/>
      <c r="PIM109" s="30"/>
      <c r="PIN109" s="30"/>
      <c r="PIO109" s="30"/>
      <c r="PIP109" s="30"/>
      <c r="PIQ109" s="30"/>
      <c r="PIR109" s="30"/>
      <c r="PIS109" s="30"/>
      <c r="PIT109" s="30"/>
      <c r="PIU109" s="30"/>
      <c r="PIV109" s="30"/>
      <c r="PIW109" s="30"/>
      <c r="PIX109" s="30"/>
      <c r="PIY109" s="30"/>
      <c r="PIZ109" s="30"/>
      <c r="PJA109" s="30"/>
      <c r="PJB109" s="30"/>
      <c r="PJC109" s="30"/>
      <c r="PJD109" s="30"/>
      <c r="PJE109" s="30"/>
      <c r="PJF109" s="30"/>
      <c r="PJG109" s="30"/>
      <c r="PJH109" s="30"/>
      <c r="PJI109" s="30"/>
      <c r="PJJ109" s="30"/>
      <c r="PJK109" s="30"/>
      <c r="PJL109" s="30"/>
      <c r="PJM109" s="30"/>
      <c r="PJN109" s="30"/>
      <c r="PJO109" s="30"/>
      <c r="PJP109" s="30"/>
      <c r="PJQ109" s="30"/>
      <c r="PJR109" s="30"/>
      <c r="PJS109" s="30"/>
      <c r="PJT109" s="30"/>
      <c r="PJU109" s="30"/>
      <c r="PJV109" s="30"/>
      <c r="PJW109" s="30"/>
      <c r="PJX109" s="30"/>
      <c r="PJY109" s="30"/>
      <c r="PJZ109" s="30"/>
      <c r="PKA109" s="30"/>
      <c r="PKB109" s="30"/>
      <c r="PKC109" s="30"/>
      <c r="PKD109" s="30"/>
      <c r="PKE109" s="30"/>
      <c r="PKF109" s="30"/>
      <c r="PKG109" s="30"/>
      <c r="PKH109" s="30"/>
      <c r="PKI109" s="30"/>
      <c r="PKJ109" s="30"/>
      <c r="PKK109" s="30"/>
      <c r="PKL109" s="30"/>
      <c r="PKM109" s="30"/>
      <c r="PKN109" s="30"/>
      <c r="PKO109" s="30"/>
      <c r="PKP109" s="30"/>
      <c r="PKQ109" s="30"/>
      <c r="PKR109" s="30"/>
      <c r="PKS109" s="30"/>
      <c r="PKT109" s="30"/>
      <c r="PKU109" s="30"/>
      <c r="PKV109" s="30"/>
      <c r="PKW109" s="30"/>
      <c r="PKX109" s="30"/>
      <c r="PKY109" s="30"/>
      <c r="PKZ109" s="30"/>
      <c r="PLA109" s="30"/>
      <c r="PLB109" s="30"/>
      <c r="PLC109" s="30"/>
      <c r="PLD109" s="30"/>
      <c r="PLE109" s="30"/>
      <c r="PLF109" s="30"/>
      <c r="PLG109" s="30"/>
      <c r="PLH109" s="30"/>
      <c r="PLI109" s="30"/>
      <c r="PLJ109" s="30"/>
      <c r="PLK109" s="30"/>
      <c r="PLL109" s="30"/>
      <c r="PLM109" s="30"/>
      <c r="PLN109" s="30"/>
      <c r="PLO109" s="30"/>
      <c r="PLP109" s="30"/>
      <c r="PLQ109" s="30"/>
      <c r="PLR109" s="30"/>
      <c r="PLS109" s="30"/>
      <c r="PLT109" s="30"/>
      <c r="PLU109" s="30"/>
      <c r="PLV109" s="30"/>
      <c r="PLW109" s="30"/>
      <c r="PLX109" s="30"/>
      <c r="PLY109" s="30"/>
      <c r="PLZ109" s="30"/>
      <c r="PMA109" s="30"/>
      <c r="PMB109" s="30"/>
      <c r="PMC109" s="30"/>
      <c r="PMD109" s="30"/>
      <c r="PME109" s="30"/>
      <c r="PMF109" s="30"/>
      <c r="PMG109" s="30"/>
      <c r="PMH109" s="30"/>
      <c r="PMI109" s="30"/>
      <c r="PMJ109" s="30"/>
      <c r="PMK109" s="30"/>
      <c r="PML109" s="30"/>
      <c r="PMM109" s="30"/>
      <c r="PMN109" s="30"/>
      <c r="PMO109" s="30"/>
      <c r="PMP109" s="30"/>
      <c r="PMQ109" s="30"/>
      <c r="PMR109" s="30"/>
      <c r="PMS109" s="30"/>
      <c r="PMT109" s="30"/>
      <c r="PMU109" s="30"/>
      <c r="PMV109" s="30"/>
      <c r="PMW109" s="30"/>
      <c r="PMX109" s="30"/>
      <c r="PMY109" s="30"/>
      <c r="PMZ109" s="30"/>
      <c r="PNA109" s="30"/>
      <c r="PNB109" s="30"/>
      <c r="PNC109" s="30"/>
      <c r="PND109" s="30"/>
      <c r="PNE109" s="30"/>
      <c r="PNF109" s="30"/>
      <c r="PNG109" s="30"/>
      <c r="PNH109" s="30"/>
      <c r="PNI109" s="30"/>
      <c r="PNJ109" s="30"/>
      <c r="PNK109" s="30"/>
      <c r="PNL109" s="30"/>
      <c r="PNM109" s="30"/>
      <c r="PNN109" s="30"/>
      <c r="PNO109" s="30"/>
      <c r="PNP109" s="30"/>
      <c r="PNQ109" s="30"/>
      <c r="PNR109" s="30"/>
      <c r="PNS109" s="30"/>
      <c r="PNT109" s="30"/>
      <c r="PNU109" s="30"/>
      <c r="PNV109" s="30"/>
      <c r="PNW109" s="30"/>
      <c r="PNX109" s="30"/>
      <c r="PNY109" s="30"/>
      <c r="PNZ109" s="30"/>
      <c r="POA109" s="30"/>
      <c r="POB109" s="30"/>
      <c r="POC109" s="30"/>
      <c r="POD109" s="30"/>
      <c r="POE109" s="30"/>
      <c r="POF109" s="30"/>
      <c r="POG109" s="30"/>
      <c r="POH109" s="30"/>
      <c r="POI109" s="30"/>
      <c r="POJ109" s="30"/>
      <c r="POK109" s="30"/>
      <c r="POL109" s="30"/>
      <c r="POM109" s="30"/>
      <c r="PON109" s="30"/>
      <c r="POO109" s="30"/>
      <c r="POP109" s="30"/>
      <c r="POQ109" s="30"/>
      <c r="POR109" s="30"/>
      <c r="POS109" s="30"/>
      <c r="POT109" s="30"/>
      <c r="POU109" s="30"/>
      <c r="POV109" s="30"/>
      <c r="POW109" s="30"/>
      <c r="POX109" s="30"/>
      <c r="POY109" s="30"/>
      <c r="POZ109" s="30"/>
      <c r="PPA109" s="30"/>
      <c r="PPB109" s="30"/>
      <c r="PPC109" s="30"/>
      <c r="PPD109" s="30"/>
      <c r="PPE109" s="30"/>
      <c r="PPF109" s="30"/>
      <c r="PPG109" s="30"/>
      <c r="PPH109" s="30"/>
      <c r="PPI109" s="30"/>
      <c r="PPJ109" s="30"/>
      <c r="PPK109" s="30"/>
      <c r="PPL109" s="30"/>
      <c r="PPM109" s="30"/>
      <c r="PPN109" s="30"/>
      <c r="PPO109" s="30"/>
      <c r="PPP109" s="30"/>
      <c r="PPQ109" s="30"/>
      <c r="PPR109" s="30"/>
      <c r="PPS109" s="30"/>
      <c r="PPT109" s="30"/>
      <c r="PPU109" s="30"/>
      <c r="PPV109" s="30"/>
      <c r="PPW109" s="30"/>
      <c r="PPX109" s="30"/>
      <c r="PPY109" s="30"/>
      <c r="PPZ109" s="30"/>
      <c r="PQA109" s="30"/>
      <c r="PQB109" s="30"/>
      <c r="PQC109" s="30"/>
      <c r="PQD109" s="30"/>
      <c r="PQE109" s="30"/>
      <c r="PQF109" s="30"/>
      <c r="PQG109" s="30"/>
      <c r="PQH109" s="30"/>
      <c r="PQI109" s="30"/>
      <c r="PQJ109" s="30"/>
      <c r="PQK109" s="30"/>
      <c r="PQL109" s="30"/>
      <c r="PQM109" s="30"/>
      <c r="PQN109" s="30"/>
      <c r="PQO109" s="30"/>
      <c r="PQP109" s="30"/>
      <c r="PQQ109" s="30"/>
      <c r="PQR109" s="30"/>
      <c r="PQS109" s="30"/>
      <c r="PQT109" s="30"/>
      <c r="PQU109" s="30"/>
      <c r="PQV109" s="30"/>
      <c r="PQW109" s="30"/>
      <c r="PQX109" s="30"/>
      <c r="PQY109" s="30"/>
      <c r="PQZ109" s="30"/>
      <c r="PRA109" s="30"/>
      <c r="PRB109" s="30"/>
      <c r="PRC109" s="30"/>
      <c r="PRD109" s="30"/>
      <c r="PRE109" s="30"/>
      <c r="PRF109" s="30"/>
      <c r="PRG109" s="30"/>
      <c r="PRH109" s="30"/>
      <c r="PRI109" s="30"/>
      <c r="PRJ109" s="30"/>
      <c r="PRK109" s="30"/>
      <c r="PRL109" s="30"/>
      <c r="PRM109" s="30"/>
      <c r="PRN109" s="30"/>
      <c r="PRO109" s="30"/>
      <c r="PRP109" s="30"/>
      <c r="PRQ109" s="30"/>
      <c r="PRR109" s="30"/>
      <c r="PRS109" s="30"/>
      <c r="PRT109" s="30"/>
      <c r="PRU109" s="30"/>
      <c r="PRV109" s="30"/>
      <c r="PRW109" s="30"/>
      <c r="PRX109" s="30"/>
      <c r="PRY109" s="30"/>
      <c r="PRZ109" s="30"/>
      <c r="PSA109" s="30"/>
      <c r="PSB109" s="30"/>
      <c r="PSC109" s="30"/>
      <c r="PSD109" s="30"/>
      <c r="PSE109" s="30"/>
      <c r="PSF109" s="30"/>
      <c r="PSG109" s="30"/>
      <c r="PSH109" s="30"/>
      <c r="PSI109" s="30"/>
      <c r="PSJ109" s="30"/>
      <c r="PSK109" s="30"/>
      <c r="PSL109" s="30"/>
      <c r="PSM109" s="30"/>
      <c r="PSN109" s="30"/>
      <c r="PSO109" s="30"/>
      <c r="PSP109" s="30"/>
      <c r="PSQ109" s="30"/>
      <c r="PSR109" s="30"/>
      <c r="PSS109" s="30"/>
      <c r="PST109" s="30"/>
      <c r="PSU109" s="30"/>
      <c r="PSV109" s="30"/>
      <c r="PSW109" s="30"/>
      <c r="PSX109" s="30"/>
      <c r="PSY109" s="30"/>
      <c r="PSZ109" s="30"/>
      <c r="PTA109" s="30"/>
      <c r="PTB109" s="30"/>
      <c r="PTC109" s="30"/>
      <c r="PTD109" s="30"/>
      <c r="PTE109" s="30"/>
      <c r="PTF109" s="30"/>
      <c r="PTG109" s="30"/>
      <c r="PTH109" s="30"/>
      <c r="PTI109" s="30"/>
      <c r="PTJ109" s="30"/>
      <c r="PTK109" s="30"/>
      <c r="PTL109" s="30"/>
      <c r="PTM109" s="30"/>
      <c r="PTN109" s="30"/>
      <c r="PTO109" s="30"/>
      <c r="PTP109" s="30"/>
      <c r="PTQ109" s="30"/>
      <c r="PTR109" s="30"/>
      <c r="PTS109" s="30"/>
      <c r="PTT109" s="30"/>
      <c r="PTU109" s="30"/>
      <c r="PTV109" s="30"/>
      <c r="PTW109" s="30"/>
      <c r="PTX109" s="30"/>
      <c r="PTY109" s="30"/>
      <c r="PTZ109" s="30"/>
      <c r="PUA109" s="30"/>
      <c r="PUB109" s="30"/>
      <c r="PUC109" s="30"/>
      <c r="PUD109" s="30"/>
      <c r="PUE109" s="30"/>
      <c r="PUF109" s="30"/>
      <c r="PUG109" s="30"/>
      <c r="PUH109" s="30"/>
      <c r="PUI109" s="30"/>
      <c r="PUJ109" s="30"/>
      <c r="PUK109" s="30"/>
      <c r="PUL109" s="30"/>
      <c r="PUM109" s="30"/>
      <c r="PUN109" s="30"/>
      <c r="PUO109" s="30"/>
      <c r="PUP109" s="30"/>
      <c r="PUQ109" s="30"/>
      <c r="PUR109" s="30"/>
      <c r="PUS109" s="30"/>
      <c r="PUT109" s="30"/>
      <c r="PUU109" s="30"/>
      <c r="PUV109" s="30"/>
      <c r="PUW109" s="30"/>
      <c r="PUX109" s="30"/>
      <c r="PUY109" s="30"/>
      <c r="PUZ109" s="30"/>
      <c r="PVA109" s="30"/>
      <c r="PVB109" s="30"/>
      <c r="PVC109" s="30"/>
      <c r="PVD109" s="30"/>
      <c r="PVE109" s="30"/>
      <c r="PVF109" s="30"/>
      <c r="PVG109" s="30"/>
      <c r="PVH109" s="30"/>
      <c r="PVI109" s="30"/>
      <c r="PVJ109" s="30"/>
      <c r="PVK109" s="30"/>
      <c r="PVL109" s="30"/>
      <c r="PVM109" s="30"/>
      <c r="PVN109" s="30"/>
      <c r="PVO109" s="30"/>
      <c r="PVP109" s="30"/>
      <c r="PVQ109" s="30"/>
      <c r="PVR109" s="30"/>
      <c r="PVS109" s="30"/>
      <c r="PVT109" s="30"/>
      <c r="PVU109" s="30"/>
      <c r="PVV109" s="30"/>
      <c r="PVW109" s="30"/>
      <c r="PVX109" s="30"/>
      <c r="PVY109" s="30"/>
      <c r="PVZ109" s="30"/>
      <c r="PWA109" s="30"/>
      <c r="PWB109" s="30"/>
      <c r="PWC109" s="30"/>
      <c r="PWD109" s="30"/>
      <c r="PWE109" s="30"/>
      <c r="PWF109" s="30"/>
      <c r="PWG109" s="30"/>
      <c r="PWH109" s="30"/>
      <c r="PWI109" s="30"/>
      <c r="PWJ109" s="30"/>
      <c r="PWK109" s="30"/>
      <c r="PWL109" s="30"/>
      <c r="PWM109" s="30"/>
      <c r="PWN109" s="30"/>
      <c r="PWO109" s="30"/>
      <c r="PWP109" s="30"/>
      <c r="PWQ109" s="30"/>
      <c r="PWR109" s="30"/>
      <c r="PWS109" s="30"/>
      <c r="PWT109" s="30"/>
      <c r="PWU109" s="30"/>
      <c r="PWV109" s="30"/>
      <c r="PWW109" s="30"/>
      <c r="PWX109" s="30"/>
      <c r="PWY109" s="30"/>
      <c r="PWZ109" s="30"/>
      <c r="PXA109" s="30"/>
      <c r="PXB109" s="30"/>
      <c r="PXC109" s="30"/>
      <c r="PXD109" s="30"/>
      <c r="PXE109" s="30"/>
      <c r="PXF109" s="30"/>
      <c r="PXG109" s="30"/>
      <c r="PXH109" s="30"/>
      <c r="PXI109" s="30"/>
      <c r="PXJ109" s="30"/>
      <c r="PXK109" s="30"/>
      <c r="PXL109" s="30"/>
      <c r="PXM109" s="30"/>
      <c r="PXN109" s="30"/>
      <c r="PXO109" s="30"/>
      <c r="PXP109" s="30"/>
      <c r="PXQ109" s="30"/>
      <c r="PXR109" s="30"/>
      <c r="PXS109" s="30"/>
      <c r="PXT109" s="30"/>
      <c r="PXU109" s="30"/>
      <c r="PXV109" s="30"/>
      <c r="PXW109" s="30"/>
      <c r="PXX109" s="30"/>
      <c r="PXY109" s="30"/>
      <c r="PXZ109" s="30"/>
      <c r="PYA109" s="30"/>
      <c r="PYB109" s="30"/>
      <c r="PYC109" s="30"/>
      <c r="PYD109" s="30"/>
      <c r="PYE109" s="30"/>
      <c r="PYF109" s="30"/>
      <c r="PYG109" s="30"/>
      <c r="PYH109" s="30"/>
      <c r="PYI109" s="30"/>
      <c r="PYJ109" s="30"/>
      <c r="PYK109" s="30"/>
      <c r="PYL109" s="30"/>
      <c r="PYM109" s="30"/>
      <c r="PYN109" s="30"/>
      <c r="PYO109" s="30"/>
      <c r="PYP109" s="30"/>
      <c r="PYQ109" s="30"/>
      <c r="PYR109" s="30"/>
      <c r="PYS109" s="30"/>
      <c r="PYT109" s="30"/>
      <c r="PYU109" s="30"/>
      <c r="PYV109" s="30"/>
      <c r="PYW109" s="30"/>
      <c r="PYX109" s="30"/>
      <c r="PYY109" s="30"/>
      <c r="PYZ109" s="30"/>
      <c r="PZA109" s="30"/>
      <c r="PZB109" s="30"/>
      <c r="PZC109" s="30"/>
      <c r="PZD109" s="30"/>
      <c r="PZE109" s="30"/>
      <c r="PZF109" s="30"/>
      <c r="PZG109" s="30"/>
      <c r="PZH109" s="30"/>
      <c r="PZI109" s="30"/>
      <c r="PZJ109" s="30"/>
      <c r="PZK109" s="30"/>
      <c r="PZL109" s="30"/>
      <c r="PZM109" s="30"/>
      <c r="PZN109" s="30"/>
      <c r="PZO109" s="30"/>
      <c r="PZP109" s="30"/>
      <c r="PZQ109" s="30"/>
      <c r="PZR109" s="30"/>
      <c r="PZS109" s="30"/>
      <c r="PZT109" s="30"/>
      <c r="PZU109" s="30"/>
      <c r="PZV109" s="30"/>
      <c r="PZW109" s="30"/>
      <c r="PZX109" s="30"/>
      <c r="PZY109" s="30"/>
      <c r="PZZ109" s="30"/>
      <c r="QAA109" s="30"/>
      <c r="QAB109" s="30"/>
      <c r="QAC109" s="30"/>
      <c r="QAD109" s="30"/>
      <c r="QAE109" s="30"/>
      <c r="QAF109" s="30"/>
      <c r="QAG109" s="30"/>
      <c r="QAH109" s="30"/>
      <c r="QAI109" s="30"/>
      <c r="QAJ109" s="30"/>
      <c r="QAK109" s="30"/>
      <c r="QAL109" s="30"/>
      <c r="QAM109" s="30"/>
      <c r="QAN109" s="30"/>
      <c r="QAO109" s="30"/>
      <c r="QAP109" s="30"/>
      <c r="QAQ109" s="30"/>
      <c r="QAR109" s="30"/>
      <c r="QAS109" s="30"/>
      <c r="QAT109" s="30"/>
      <c r="QAU109" s="30"/>
      <c r="QAV109" s="30"/>
      <c r="QAW109" s="30"/>
      <c r="QAX109" s="30"/>
      <c r="QAY109" s="30"/>
      <c r="QAZ109" s="30"/>
      <c r="QBA109" s="30"/>
      <c r="QBB109" s="30"/>
      <c r="QBC109" s="30"/>
      <c r="QBD109" s="30"/>
      <c r="QBE109" s="30"/>
      <c r="QBF109" s="30"/>
      <c r="QBG109" s="30"/>
      <c r="QBH109" s="30"/>
      <c r="QBI109" s="30"/>
      <c r="QBJ109" s="30"/>
      <c r="QBK109" s="30"/>
      <c r="QBL109" s="30"/>
      <c r="QBM109" s="30"/>
      <c r="QBN109" s="30"/>
      <c r="QBO109" s="30"/>
      <c r="QBP109" s="30"/>
      <c r="QBQ109" s="30"/>
      <c r="QBR109" s="30"/>
      <c r="QBS109" s="30"/>
      <c r="QBT109" s="30"/>
      <c r="QBU109" s="30"/>
      <c r="QBV109" s="30"/>
      <c r="QBW109" s="30"/>
      <c r="QBX109" s="30"/>
      <c r="QBY109" s="30"/>
      <c r="QBZ109" s="30"/>
      <c r="QCA109" s="30"/>
      <c r="QCB109" s="30"/>
      <c r="QCC109" s="30"/>
      <c r="QCD109" s="30"/>
      <c r="QCE109" s="30"/>
      <c r="QCF109" s="30"/>
      <c r="QCG109" s="30"/>
      <c r="QCH109" s="30"/>
      <c r="QCI109" s="30"/>
      <c r="QCJ109" s="30"/>
      <c r="QCK109" s="30"/>
      <c r="QCL109" s="30"/>
      <c r="QCM109" s="30"/>
      <c r="QCN109" s="30"/>
      <c r="QCO109" s="30"/>
      <c r="QCP109" s="30"/>
      <c r="QCQ109" s="30"/>
      <c r="QCR109" s="30"/>
      <c r="QCS109" s="30"/>
      <c r="QCT109" s="30"/>
      <c r="QCU109" s="30"/>
      <c r="QCV109" s="30"/>
      <c r="QCW109" s="30"/>
      <c r="QCX109" s="30"/>
      <c r="QCY109" s="30"/>
      <c r="QCZ109" s="30"/>
      <c r="QDA109" s="30"/>
      <c r="QDB109" s="30"/>
      <c r="QDC109" s="30"/>
      <c r="QDD109" s="30"/>
      <c r="QDE109" s="30"/>
      <c r="QDF109" s="30"/>
      <c r="QDG109" s="30"/>
      <c r="QDH109" s="30"/>
      <c r="QDI109" s="30"/>
      <c r="QDJ109" s="30"/>
      <c r="QDK109" s="30"/>
      <c r="QDL109" s="30"/>
      <c r="QDM109" s="30"/>
      <c r="QDN109" s="30"/>
      <c r="QDO109" s="30"/>
      <c r="QDP109" s="30"/>
      <c r="QDQ109" s="30"/>
      <c r="QDR109" s="30"/>
      <c r="QDS109" s="30"/>
      <c r="QDT109" s="30"/>
      <c r="QDU109" s="30"/>
      <c r="QDV109" s="30"/>
      <c r="QDW109" s="30"/>
      <c r="QDX109" s="30"/>
      <c r="QDY109" s="30"/>
      <c r="QDZ109" s="30"/>
      <c r="QEA109" s="30"/>
      <c r="QEB109" s="30"/>
      <c r="QEC109" s="30"/>
      <c r="QED109" s="30"/>
      <c r="QEE109" s="30"/>
      <c r="QEF109" s="30"/>
      <c r="QEG109" s="30"/>
      <c r="QEH109" s="30"/>
      <c r="QEI109" s="30"/>
      <c r="QEJ109" s="30"/>
      <c r="QEK109" s="30"/>
      <c r="QEL109" s="30"/>
      <c r="QEM109" s="30"/>
      <c r="QEN109" s="30"/>
      <c r="QEO109" s="30"/>
      <c r="QEP109" s="30"/>
      <c r="QEQ109" s="30"/>
      <c r="QER109" s="30"/>
      <c r="QES109" s="30"/>
      <c r="QET109" s="30"/>
      <c r="QEU109" s="30"/>
      <c r="QEV109" s="30"/>
      <c r="QEW109" s="30"/>
      <c r="QEX109" s="30"/>
      <c r="QEY109" s="30"/>
      <c r="QEZ109" s="30"/>
      <c r="QFA109" s="30"/>
      <c r="QFB109" s="30"/>
      <c r="QFC109" s="30"/>
      <c r="QFD109" s="30"/>
      <c r="QFE109" s="30"/>
      <c r="QFF109" s="30"/>
      <c r="QFG109" s="30"/>
      <c r="QFH109" s="30"/>
      <c r="QFI109" s="30"/>
      <c r="QFJ109" s="30"/>
      <c r="QFK109" s="30"/>
      <c r="QFL109" s="30"/>
      <c r="QFM109" s="30"/>
      <c r="QFN109" s="30"/>
      <c r="QFO109" s="30"/>
      <c r="QFP109" s="30"/>
      <c r="QFQ109" s="30"/>
      <c r="QFR109" s="30"/>
      <c r="QFS109" s="30"/>
      <c r="QFT109" s="30"/>
      <c r="QFU109" s="30"/>
      <c r="QFV109" s="30"/>
      <c r="QFW109" s="30"/>
      <c r="QFX109" s="30"/>
      <c r="QFY109" s="30"/>
      <c r="QFZ109" s="30"/>
      <c r="QGA109" s="30"/>
      <c r="QGB109" s="30"/>
      <c r="QGC109" s="30"/>
      <c r="QGD109" s="30"/>
      <c r="QGE109" s="30"/>
      <c r="QGF109" s="30"/>
      <c r="QGG109" s="30"/>
      <c r="QGH109" s="30"/>
      <c r="QGI109" s="30"/>
      <c r="QGJ109" s="30"/>
      <c r="QGK109" s="30"/>
      <c r="QGL109" s="30"/>
      <c r="QGM109" s="30"/>
      <c r="QGN109" s="30"/>
      <c r="QGO109" s="30"/>
      <c r="QGP109" s="30"/>
      <c r="QGQ109" s="30"/>
      <c r="QGR109" s="30"/>
      <c r="QGS109" s="30"/>
      <c r="QGT109" s="30"/>
      <c r="QGU109" s="30"/>
      <c r="QGV109" s="30"/>
      <c r="QGW109" s="30"/>
      <c r="QGX109" s="30"/>
      <c r="QGY109" s="30"/>
      <c r="QGZ109" s="30"/>
      <c r="QHA109" s="30"/>
      <c r="QHB109" s="30"/>
      <c r="QHC109" s="30"/>
      <c r="QHD109" s="30"/>
      <c r="QHE109" s="30"/>
      <c r="QHF109" s="30"/>
      <c r="QHG109" s="30"/>
      <c r="QHH109" s="30"/>
      <c r="QHI109" s="30"/>
      <c r="QHJ109" s="30"/>
      <c r="QHK109" s="30"/>
      <c r="QHL109" s="30"/>
      <c r="QHM109" s="30"/>
      <c r="QHN109" s="30"/>
      <c r="QHO109" s="30"/>
      <c r="QHP109" s="30"/>
      <c r="QHQ109" s="30"/>
      <c r="QHR109" s="30"/>
      <c r="QHS109" s="30"/>
      <c r="QHT109" s="30"/>
      <c r="QHU109" s="30"/>
      <c r="QHV109" s="30"/>
      <c r="QHW109" s="30"/>
      <c r="QHX109" s="30"/>
      <c r="QHY109" s="30"/>
      <c r="QHZ109" s="30"/>
      <c r="QIA109" s="30"/>
      <c r="QIB109" s="30"/>
      <c r="QIC109" s="30"/>
      <c r="QID109" s="30"/>
      <c r="QIE109" s="30"/>
      <c r="QIF109" s="30"/>
      <c r="QIG109" s="30"/>
      <c r="QIH109" s="30"/>
      <c r="QII109" s="30"/>
      <c r="QIJ109" s="30"/>
      <c r="QIK109" s="30"/>
      <c r="QIL109" s="30"/>
      <c r="QIM109" s="30"/>
      <c r="QIN109" s="30"/>
      <c r="QIO109" s="30"/>
      <c r="QIP109" s="30"/>
      <c r="QIQ109" s="30"/>
      <c r="QIR109" s="30"/>
      <c r="QIS109" s="30"/>
      <c r="QIT109" s="30"/>
      <c r="QIU109" s="30"/>
      <c r="QIV109" s="30"/>
      <c r="QIW109" s="30"/>
      <c r="QIX109" s="30"/>
      <c r="QIY109" s="30"/>
      <c r="QIZ109" s="30"/>
      <c r="QJA109" s="30"/>
      <c r="QJB109" s="30"/>
      <c r="QJC109" s="30"/>
      <c r="QJD109" s="30"/>
      <c r="QJE109" s="30"/>
      <c r="QJF109" s="30"/>
      <c r="QJG109" s="30"/>
      <c r="QJH109" s="30"/>
      <c r="QJI109" s="30"/>
      <c r="QJJ109" s="30"/>
      <c r="QJK109" s="30"/>
      <c r="QJL109" s="30"/>
      <c r="QJM109" s="30"/>
      <c r="QJN109" s="30"/>
      <c r="QJO109" s="30"/>
      <c r="QJP109" s="30"/>
      <c r="QJQ109" s="30"/>
      <c r="QJR109" s="30"/>
      <c r="QJS109" s="30"/>
      <c r="QJT109" s="30"/>
      <c r="QJU109" s="30"/>
      <c r="QJV109" s="30"/>
      <c r="QJW109" s="30"/>
      <c r="QJX109" s="30"/>
      <c r="QJY109" s="30"/>
      <c r="QJZ109" s="30"/>
      <c r="QKA109" s="30"/>
      <c r="QKB109" s="30"/>
      <c r="QKC109" s="30"/>
      <c r="QKD109" s="30"/>
      <c r="QKE109" s="30"/>
      <c r="QKF109" s="30"/>
      <c r="QKG109" s="30"/>
      <c r="QKH109" s="30"/>
      <c r="QKI109" s="30"/>
      <c r="QKJ109" s="30"/>
      <c r="QKK109" s="30"/>
      <c r="QKL109" s="30"/>
      <c r="QKM109" s="30"/>
      <c r="QKN109" s="30"/>
      <c r="QKO109" s="30"/>
      <c r="QKP109" s="30"/>
      <c r="QKQ109" s="30"/>
      <c r="QKR109" s="30"/>
      <c r="QKS109" s="30"/>
      <c r="QKT109" s="30"/>
      <c r="QKU109" s="30"/>
      <c r="QKV109" s="30"/>
      <c r="QKW109" s="30"/>
      <c r="QKX109" s="30"/>
      <c r="QKY109" s="30"/>
      <c r="QKZ109" s="30"/>
      <c r="QLA109" s="30"/>
      <c r="QLB109" s="30"/>
      <c r="QLC109" s="30"/>
      <c r="QLD109" s="30"/>
      <c r="QLE109" s="30"/>
      <c r="QLF109" s="30"/>
      <c r="QLG109" s="30"/>
      <c r="QLH109" s="30"/>
      <c r="QLI109" s="30"/>
      <c r="QLJ109" s="30"/>
      <c r="QLK109" s="30"/>
      <c r="QLL109" s="30"/>
      <c r="QLM109" s="30"/>
      <c r="QLN109" s="30"/>
      <c r="QLO109" s="30"/>
      <c r="QLP109" s="30"/>
      <c r="QLQ109" s="30"/>
      <c r="QLR109" s="30"/>
      <c r="QLS109" s="30"/>
      <c r="QLT109" s="30"/>
      <c r="QLU109" s="30"/>
      <c r="QLV109" s="30"/>
      <c r="QLW109" s="30"/>
      <c r="QLX109" s="30"/>
      <c r="QLY109" s="30"/>
      <c r="QLZ109" s="30"/>
      <c r="QMA109" s="30"/>
      <c r="QMB109" s="30"/>
      <c r="QMC109" s="30"/>
      <c r="QMD109" s="30"/>
      <c r="QME109" s="30"/>
      <c r="QMF109" s="30"/>
      <c r="QMG109" s="30"/>
      <c r="QMH109" s="30"/>
      <c r="QMI109" s="30"/>
      <c r="QMJ109" s="30"/>
      <c r="QMK109" s="30"/>
      <c r="QML109" s="30"/>
      <c r="QMM109" s="30"/>
      <c r="QMN109" s="30"/>
      <c r="QMO109" s="30"/>
      <c r="QMP109" s="30"/>
      <c r="QMQ109" s="30"/>
      <c r="QMR109" s="30"/>
      <c r="QMS109" s="30"/>
      <c r="QMT109" s="30"/>
      <c r="QMU109" s="30"/>
      <c r="QMV109" s="30"/>
      <c r="QMW109" s="30"/>
      <c r="QMX109" s="30"/>
      <c r="QMY109" s="30"/>
      <c r="QMZ109" s="30"/>
      <c r="QNA109" s="30"/>
      <c r="QNB109" s="30"/>
      <c r="QNC109" s="30"/>
      <c r="QND109" s="30"/>
      <c r="QNE109" s="30"/>
      <c r="QNF109" s="30"/>
      <c r="QNG109" s="30"/>
      <c r="QNH109" s="30"/>
      <c r="QNI109" s="30"/>
      <c r="QNJ109" s="30"/>
      <c r="QNK109" s="30"/>
      <c r="QNL109" s="30"/>
      <c r="QNM109" s="30"/>
      <c r="QNN109" s="30"/>
      <c r="QNO109" s="30"/>
      <c r="QNP109" s="30"/>
      <c r="QNQ109" s="30"/>
      <c r="QNR109" s="30"/>
      <c r="QNS109" s="30"/>
      <c r="QNT109" s="30"/>
      <c r="QNU109" s="30"/>
      <c r="QNV109" s="30"/>
      <c r="QNW109" s="30"/>
      <c r="QNX109" s="30"/>
      <c r="QNY109" s="30"/>
      <c r="QNZ109" s="30"/>
      <c r="QOA109" s="30"/>
      <c r="QOB109" s="30"/>
      <c r="QOC109" s="30"/>
      <c r="QOD109" s="30"/>
      <c r="QOE109" s="30"/>
      <c r="QOF109" s="30"/>
      <c r="QOG109" s="30"/>
      <c r="QOH109" s="30"/>
      <c r="QOI109" s="30"/>
      <c r="QOJ109" s="30"/>
      <c r="QOK109" s="30"/>
      <c r="QOL109" s="30"/>
      <c r="QOM109" s="30"/>
      <c r="QON109" s="30"/>
      <c r="QOO109" s="30"/>
      <c r="QOP109" s="30"/>
      <c r="QOQ109" s="30"/>
      <c r="QOR109" s="30"/>
      <c r="QOS109" s="30"/>
      <c r="QOT109" s="30"/>
      <c r="QOU109" s="30"/>
      <c r="QOV109" s="30"/>
      <c r="QOW109" s="30"/>
      <c r="QOX109" s="30"/>
      <c r="QOY109" s="30"/>
      <c r="QOZ109" s="30"/>
      <c r="QPA109" s="30"/>
      <c r="QPB109" s="30"/>
      <c r="QPC109" s="30"/>
      <c r="QPD109" s="30"/>
      <c r="QPE109" s="30"/>
      <c r="QPF109" s="30"/>
      <c r="QPG109" s="30"/>
      <c r="QPH109" s="30"/>
      <c r="QPI109" s="30"/>
      <c r="QPJ109" s="30"/>
      <c r="QPK109" s="30"/>
      <c r="QPL109" s="30"/>
      <c r="QPM109" s="30"/>
      <c r="QPN109" s="30"/>
      <c r="QPO109" s="30"/>
      <c r="QPP109" s="30"/>
      <c r="QPQ109" s="30"/>
      <c r="QPR109" s="30"/>
      <c r="QPS109" s="30"/>
      <c r="QPT109" s="30"/>
      <c r="QPU109" s="30"/>
      <c r="QPV109" s="30"/>
      <c r="QPW109" s="30"/>
      <c r="QPX109" s="30"/>
      <c r="QPY109" s="30"/>
      <c r="QPZ109" s="30"/>
      <c r="QQA109" s="30"/>
      <c r="QQB109" s="30"/>
      <c r="QQC109" s="30"/>
      <c r="QQD109" s="30"/>
      <c r="QQE109" s="30"/>
      <c r="QQF109" s="30"/>
      <c r="QQG109" s="30"/>
      <c r="QQH109" s="30"/>
      <c r="QQI109" s="30"/>
      <c r="QQJ109" s="30"/>
      <c r="QQK109" s="30"/>
      <c r="QQL109" s="30"/>
      <c r="QQM109" s="30"/>
      <c r="QQN109" s="30"/>
      <c r="QQO109" s="30"/>
      <c r="QQP109" s="30"/>
      <c r="QQQ109" s="30"/>
      <c r="QQR109" s="30"/>
      <c r="QQS109" s="30"/>
      <c r="QQT109" s="30"/>
      <c r="QQU109" s="30"/>
      <c r="QQV109" s="30"/>
      <c r="QQW109" s="30"/>
      <c r="QQX109" s="30"/>
      <c r="QQY109" s="30"/>
      <c r="QQZ109" s="30"/>
      <c r="QRA109" s="30"/>
      <c r="QRB109" s="30"/>
      <c r="QRC109" s="30"/>
      <c r="QRD109" s="30"/>
      <c r="QRE109" s="30"/>
      <c r="QRF109" s="30"/>
      <c r="QRG109" s="30"/>
      <c r="QRH109" s="30"/>
      <c r="QRI109" s="30"/>
      <c r="QRJ109" s="30"/>
      <c r="QRK109" s="30"/>
      <c r="QRL109" s="30"/>
      <c r="QRM109" s="30"/>
      <c r="QRN109" s="30"/>
      <c r="QRO109" s="30"/>
      <c r="QRP109" s="30"/>
      <c r="QRQ109" s="30"/>
      <c r="QRR109" s="30"/>
      <c r="QRS109" s="30"/>
      <c r="QRT109" s="30"/>
      <c r="QRU109" s="30"/>
      <c r="QRV109" s="30"/>
      <c r="QRW109" s="30"/>
      <c r="QRX109" s="30"/>
      <c r="QRY109" s="30"/>
      <c r="QRZ109" s="30"/>
      <c r="QSA109" s="30"/>
      <c r="QSB109" s="30"/>
      <c r="QSC109" s="30"/>
      <c r="QSD109" s="30"/>
      <c r="QSE109" s="30"/>
      <c r="QSF109" s="30"/>
      <c r="QSG109" s="30"/>
      <c r="QSH109" s="30"/>
      <c r="QSI109" s="30"/>
      <c r="QSJ109" s="30"/>
      <c r="QSK109" s="30"/>
      <c r="QSL109" s="30"/>
      <c r="QSM109" s="30"/>
      <c r="QSN109" s="30"/>
      <c r="QSO109" s="30"/>
      <c r="QSP109" s="30"/>
      <c r="QSQ109" s="30"/>
      <c r="QSR109" s="30"/>
      <c r="QSS109" s="30"/>
      <c r="QST109" s="30"/>
      <c r="QSU109" s="30"/>
      <c r="QSV109" s="30"/>
      <c r="QSW109" s="30"/>
      <c r="QSX109" s="30"/>
      <c r="QSY109" s="30"/>
      <c r="QSZ109" s="30"/>
      <c r="QTA109" s="30"/>
      <c r="QTB109" s="30"/>
      <c r="QTC109" s="30"/>
      <c r="QTD109" s="30"/>
      <c r="QTE109" s="30"/>
      <c r="QTF109" s="30"/>
      <c r="QTG109" s="30"/>
      <c r="QTH109" s="30"/>
      <c r="QTI109" s="30"/>
      <c r="QTJ109" s="30"/>
      <c r="QTK109" s="30"/>
      <c r="QTL109" s="30"/>
      <c r="QTM109" s="30"/>
      <c r="QTN109" s="30"/>
      <c r="QTO109" s="30"/>
      <c r="QTP109" s="30"/>
      <c r="QTQ109" s="30"/>
      <c r="QTR109" s="30"/>
      <c r="QTS109" s="30"/>
      <c r="QTT109" s="30"/>
      <c r="QTU109" s="30"/>
      <c r="QTV109" s="30"/>
      <c r="QTW109" s="30"/>
      <c r="QTX109" s="30"/>
      <c r="QTY109" s="30"/>
      <c r="QTZ109" s="30"/>
      <c r="QUA109" s="30"/>
      <c r="QUB109" s="30"/>
      <c r="QUC109" s="30"/>
      <c r="QUD109" s="30"/>
      <c r="QUE109" s="30"/>
      <c r="QUF109" s="30"/>
      <c r="QUG109" s="30"/>
      <c r="QUH109" s="30"/>
      <c r="QUI109" s="30"/>
      <c r="QUJ109" s="30"/>
      <c r="QUK109" s="30"/>
      <c r="QUL109" s="30"/>
      <c r="QUM109" s="30"/>
      <c r="QUN109" s="30"/>
      <c r="QUO109" s="30"/>
      <c r="QUP109" s="30"/>
      <c r="QUQ109" s="30"/>
      <c r="QUR109" s="30"/>
      <c r="QUS109" s="30"/>
      <c r="QUT109" s="30"/>
      <c r="QUU109" s="30"/>
      <c r="QUV109" s="30"/>
      <c r="QUW109" s="30"/>
      <c r="QUX109" s="30"/>
      <c r="QUY109" s="30"/>
      <c r="QUZ109" s="30"/>
      <c r="QVA109" s="30"/>
      <c r="QVB109" s="30"/>
      <c r="QVC109" s="30"/>
      <c r="QVD109" s="30"/>
      <c r="QVE109" s="30"/>
      <c r="QVF109" s="30"/>
      <c r="QVG109" s="30"/>
      <c r="QVH109" s="30"/>
      <c r="QVI109" s="30"/>
      <c r="QVJ109" s="30"/>
      <c r="QVK109" s="30"/>
      <c r="QVL109" s="30"/>
      <c r="QVM109" s="30"/>
      <c r="QVN109" s="30"/>
      <c r="QVO109" s="30"/>
      <c r="QVP109" s="30"/>
      <c r="QVQ109" s="30"/>
      <c r="QVR109" s="30"/>
      <c r="QVS109" s="30"/>
      <c r="QVT109" s="30"/>
      <c r="QVU109" s="30"/>
      <c r="QVV109" s="30"/>
      <c r="QVW109" s="30"/>
      <c r="QVX109" s="30"/>
      <c r="QVY109" s="30"/>
      <c r="QVZ109" s="30"/>
      <c r="QWA109" s="30"/>
      <c r="QWB109" s="30"/>
      <c r="QWC109" s="30"/>
      <c r="QWD109" s="30"/>
      <c r="QWE109" s="30"/>
      <c r="QWF109" s="30"/>
      <c r="QWG109" s="30"/>
      <c r="QWH109" s="30"/>
      <c r="QWI109" s="30"/>
      <c r="QWJ109" s="30"/>
      <c r="QWK109" s="30"/>
      <c r="QWL109" s="30"/>
      <c r="QWM109" s="30"/>
      <c r="QWN109" s="30"/>
      <c r="QWO109" s="30"/>
      <c r="QWP109" s="30"/>
      <c r="QWQ109" s="30"/>
      <c r="QWR109" s="30"/>
      <c r="QWS109" s="30"/>
      <c r="QWT109" s="30"/>
      <c r="QWU109" s="30"/>
      <c r="QWV109" s="30"/>
      <c r="QWW109" s="30"/>
      <c r="QWX109" s="30"/>
      <c r="QWY109" s="30"/>
      <c r="QWZ109" s="30"/>
      <c r="QXA109" s="30"/>
      <c r="QXB109" s="30"/>
      <c r="QXC109" s="30"/>
      <c r="QXD109" s="30"/>
      <c r="QXE109" s="30"/>
      <c r="QXF109" s="30"/>
      <c r="QXG109" s="30"/>
      <c r="QXH109" s="30"/>
      <c r="QXI109" s="30"/>
      <c r="QXJ109" s="30"/>
      <c r="QXK109" s="30"/>
      <c r="QXL109" s="30"/>
      <c r="QXM109" s="30"/>
      <c r="QXN109" s="30"/>
      <c r="QXO109" s="30"/>
      <c r="QXP109" s="30"/>
      <c r="QXQ109" s="30"/>
      <c r="QXR109" s="30"/>
      <c r="QXS109" s="30"/>
      <c r="QXT109" s="30"/>
      <c r="QXU109" s="30"/>
      <c r="QXV109" s="30"/>
      <c r="QXW109" s="30"/>
      <c r="QXX109" s="30"/>
      <c r="QXY109" s="30"/>
      <c r="QXZ109" s="30"/>
      <c r="QYA109" s="30"/>
      <c r="QYB109" s="30"/>
      <c r="QYC109" s="30"/>
      <c r="QYD109" s="30"/>
      <c r="QYE109" s="30"/>
      <c r="QYF109" s="30"/>
      <c r="QYG109" s="30"/>
      <c r="QYH109" s="30"/>
      <c r="QYI109" s="30"/>
      <c r="QYJ109" s="30"/>
      <c r="QYK109" s="30"/>
      <c r="QYL109" s="30"/>
      <c r="QYM109" s="30"/>
      <c r="QYN109" s="30"/>
      <c r="QYO109" s="30"/>
      <c r="QYP109" s="30"/>
      <c r="QYQ109" s="30"/>
      <c r="QYR109" s="30"/>
      <c r="QYS109" s="30"/>
      <c r="QYT109" s="30"/>
      <c r="QYU109" s="30"/>
      <c r="QYV109" s="30"/>
      <c r="QYW109" s="30"/>
      <c r="QYX109" s="30"/>
      <c r="QYY109" s="30"/>
      <c r="QYZ109" s="30"/>
      <c r="QZA109" s="30"/>
      <c r="QZB109" s="30"/>
      <c r="QZC109" s="30"/>
      <c r="QZD109" s="30"/>
      <c r="QZE109" s="30"/>
      <c r="QZF109" s="30"/>
      <c r="QZG109" s="30"/>
      <c r="QZH109" s="30"/>
      <c r="QZI109" s="30"/>
      <c r="QZJ109" s="30"/>
      <c r="QZK109" s="30"/>
      <c r="QZL109" s="30"/>
      <c r="QZM109" s="30"/>
      <c r="QZN109" s="30"/>
      <c r="QZO109" s="30"/>
      <c r="QZP109" s="30"/>
      <c r="QZQ109" s="30"/>
      <c r="QZR109" s="30"/>
      <c r="QZS109" s="30"/>
      <c r="QZT109" s="30"/>
      <c r="QZU109" s="30"/>
      <c r="QZV109" s="30"/>
      <c r="QZW109" s="30"/>
      <c r="QZX109" s="30"/>
      <c r="QZY109" s="30"/>
      <c r="QZZ109" s="30"/>
      <c r="RAA109" s="30"/>
      <c r="RAB109" s="30"/>
      <c r="RAC109" s="30"/>
      <c r="RAD109" s="30"/>
      <c r="RAE109" s="30"/>
      <c r="RAF109" s="30"/>
      <c r="RAG109" s="30"/>
      <c r="RAH109" s="30"/>
      <c r="RAI109" s="30"/>
      <c r="RAJ109" s="30"/>
      <c r="RAK109" s="30"/>
      <c r="RAL109" s="30"/>
      <c r="RAM109" s="30"/>
      <c r="RAN109" s="30"/>
      <c r="RAO109" s="30"/>
      <c r="RAP109" s="30"/>
      <c r="RAQ109" s="30"/>
      <c r="RAR109" s="30"/>
      <c r="RAS109" s="30"/>
      <c r="RAT109" s="30"/>
      <c r="RAU109" s="30"/>
      <c r="RAV109" s="30"/>
      <c r="RAW109" s="30"/>
      <c r="RAX109" s="30"/>
      <c r="RAY109" s="30"/>
      <c r="RAZ109" s="30"/>
      <c r="RBA109" s="30"/>
      <c r="RBB109" s="30"/>
      <c r="RBC109" s="30"/>
      <c r="RBD109" s="30"/>
      <c r="RBE109" s="30"/>
      <c r="RBF109" s="30"/>
      <c r="RBG109" s="30"/>
      <c r="RBH109" s="30"/>
      <c r="RBI109" s="30"/>
      <c r="RBJ109" s="30"/>
      <c r="RBK109" s="30"/>
      <c r="RBL109" s="30"/>
      <c r="RBM109" s="30"/>
      <c r="RBN109" s="30"/>
      <c r="RBO109" s="30"/>
      <c r="RBP109" s="30"/>
      <c r="RBQ109" s="30"/>
      <c r="RBR109" s="30"/>
      <c r="RBS109" s="30"/>
      <c r="RBT109" s="30"/>
      <c r="RBU109" s="30"/>
      <c r="RBV109" s="30"/>
      <c r="RBW109" s="30"/>
      <c r="RBX109" s="30"/>
      <c r="RBY109" s="30"/>
      <c r="RBZ109" s="30"/>
      <c r="RCA109" s="30"/>
      <c r="RCB109" s="30"/>
      <c r="RCC109" s="30"/>
      <c r="RCD109" s="30"/>
      <c r="RCE109" s="30"/>
      <c r="RCF109" s="30"/>
      <c r="RCG109" s="30"/>
      <c r="RCH109" s="30"/>
      <c r="RCI109" s="30"/>
      <c r="RCJ109" s="30"/>
      <c r="RCK109" s="30"/>
      <c r="RCL109" s="30"/>
      <c r="RCM109" s="30"/>
      <c r="RCN109" s="30"/>
      <c r="RCO109" s="30"/>
      <c r="RCP109" s="30"/>
      <c r="RCQ109" s="30"/>
      <c r="RCR109" s="30"/>
      <c r="RCS109" s="30"/>
      <c r="RCT109" s="30"/>
      <c r="RCU109" s="30"/>
      <c r="RCV109" s="30"/>
      <c r="RCW109" s="30"/>
      <c r="RCX109" s="30"/>
      <c r="RCY109" s="30"/>
      <c r="RCZ109" s="30"/>
      <c r="RDA109" s="30"/>
      <c r="RDB109" s="30"/>
      <c r="RDC109" s="30"/>
      <c r="RDD109" s="30"/>
      <c r="RDE109" s="30"/>
      <c r="RDF109" s="30"/>
      <c r="RDG109" s="30"/>
      <c r="RDH109" s="30"/>
      <c r="RDI109" s="30"/>
      <c r="RDJ109" s="30"/>
      <c r="RDK109" s="30"/>
      <c r="RDL109" s="30"/>
      <c r="RDM109" s="30"/>
      <c r="RDN109" s="30"/>
      <c r="RDO109" s="30"/>
      <c r="RDP109" s="30"/>
      <c r="RDQ109" s="30"/>
      <c r="RDR109" s="30"/>
      <c r="RDS109" s="30"/>
      <c r="RDT109" s="30"/>
      <c r="RDU109" s="30"/>
      <c r="RDV109" s="30"/>
      <c r="RDW109" s="30"/>
      <c r="RDX109" s="30"/>
      <c r="RDY109" s="30"/>
      <c r="RDZ109" s="30"/>
      <c r="REA109" s="30"/>
      <c r="REB109" s="30"/>
      <c r="REC109" s="30"/>
      <c r="RED109" s="30"/>
      <c r="REE109" s="30"/>
      <c r="REF109" s="30"/>
      <c r="REG109" s="30"/>
      <c r="REH109" s="30"/>
      <c r="REI109" s="30"/>
      <c r="REJ109" s="30"/>
      <c r="REK109" s="30"/>
      <c r="REL109" s="30"/>
      <c r="REM109" s="30"/>
      <c r="REN109" s="30"/>
      <c r="REO109" s="30"/>
      <c r="REP109" s="30"/>
      <c r="REQ109" s="30"/>
      <c r="RER109" s="30"/>
      <c r="RES109" s="30"/>
      <c r="RET109" s="30"/>
      <c r="REU109" s="30"/>
      <c r="REV109" s="30"/>
      <c r="REW109" s="30"/>
      <c r="REX109" s="30"/>
      <c r="REY109" s="30"/>
      <c r="REZ109" s="30"/>
      <c r="RFA109" s="30"/>
      <c r="RFB109" s="30"/>
      <c r="RFC109" s="30"/>
      <c r="RFD109" s="30"/>
      <c r="RFE109" s="30"/>
      <c r="RFF109" s="30"/>
      <c r="RFG109" s="30"/>
      <c r="RFH109" s="30"/>
      <c r="RFI109" s="30"/>
      <c r="RFJ109" s="30"/>
      <c r="RFK109" s="30"/>
      <c r="RFL109" s="30"/>
      <c r="RFM109" s="30"/>
      <c r="RFN109" s="30"/>
      <c r="RFO109" s="30"/>
      <c r="RFP109" s="30"/>
      <c r="RFQ109" s="30"/>
      <c r="RFR109" s="30"/>
      <c r="RFS109" s="30"/>
      <c r="RFT109" s="30"/>
      <c r="RFU109" s="30"/>
      <c r="RFV109" s="30"/>
      <c r="RFW109" s="30"/>
      <c r="RFX109" s="30"/>
      <c r="RFY109" s="30"/>
      <c r="RFZ109" s="30"/>
      <c r="RGA109" s="30"/>
      <c r="RGB109" s="30"/>
      <c r="RGC109" s="30"/>
      <c r="RGD109" s="30"/>
      <c r="RGE109" s="30"/>
      <c r="RGF109" s="30"/>
      <c r="RGG109" s="30"/>
      <c r="RGH109" s="30"/>
      <c r="RGI109" s="30"/>
      <c r="RGJ109" s="30"/>
      <c r="RGK109" s="30"/>
      <c r="RGL109" s="30"/>
      <c r="RGM109" s="30"/>
      <c r="RGN109" s="30"/>
      <c r="RGO109" s="30"/>
      <c r="RGP109" s="30"/>
      <c r="RGQ109" s="30"/>
      <c r="RGR109" s="30"/>
      <c r="RGS109" s="30"/>
      <c r="RGT109" s="30"/>
      <c r="RGU109" s="30"/>
      <c r="RGV109" s="30"/>
      <c r="RGW109" s="30"/>
      <c r="RGX109" s="30"/>
      <c r="RGY109" s="30"/>
      <c r="RGZ109" s="30"/>
      <c r="RHA109" s="30"/>
      <c r="RHB109" s="30"/>
      <c r="RHC109" s="30"/>
      <c r="RHD109" s="30"/>
      <c r="RHE109" s="30"/>
      <c r="RHF109" s="30"/>
      <c r="RHG109" s="30"/>
      <c r="RHH109" s="30"/>
      <c r="RHI109" s="30"/>
      <c r="RHJ109" s="30"/>
      <c r="RHK109" s="30"/>
      <c r="RHL109" s="30"/>
      <c r="RHM109" s="30"/>
      <c r="RHN109" s="30"/>
      <c r="RHO109" s="30"/>
      <c r="RHP109" s="30"/>
      <c r="RHQ109" s="30"/>
      <c r="RHR109" s="30"/>
      <c r="RHS109" s="30"/>
      <c r="RHT109" s="30"/>
      <c r="RHU109" s="30"/>
      <c r="RHV109" s="30"/>
      <c r="RHW109" s="30"/>
      <c r="RHX109" s="30"/>
      <c r="RHY109" s="30"/>
      <c r="RHZ109" s="30"/>
      <c r="RIA109" s="30"/>
      <c r="RIB109" s="30"/>
      <c r="RIC109" s="30"/>
      <c r="RID109" s="30"/>
      <c r="RIE109" s="30"/>
      <c r="RIF109" s="30"/>
      <c r="RIG109" s="30"/>
      <c r="RIH109" s="30"/>
      <c r="RII109" s="30"/>
      <c r="RIJ109" s="30"/>
      <c r="RIK109" s="30"/>
      <c r="RIL109" s="30"/>
      <c r="RIM109" s="30"/>
      <c r="RIN109" s="30"/>
      <c r="RIO109" s="30"/>
      <c r="RIP109" s="30"/>
      <c r="RIQ109" s="30"/>
      <c r="RIR109" s="30"/>
      <c r="RIS109" s="30"/>
      <c r="RIT109" s="30"/>
      <c r="RIU109" s="30"/>
      <c r="RIV109" s="30"/>
      <c r="RIW109" s="30"/>
      <c r="RIX109" s="30"/>
      <c r="RIY109" s="30"/>
      <c r="RIZ109" s="30"/>
      <c r="RJA109" s="30"/>
      <c r="RJB109" s="30"/>
      <c r="RJC109" s="30"/>
      <c r="RJD109" s="30"/>
      <c r="RJE109" s="30"/>
      <c r="RJF109" s="30"/>
      <c r="RJG109" s="30"/>
      <c r="RJH109" s="30"/>
      <c r="RJI109" s="30"/>
      <c r="RJJ109" s="30"/>
      <c r="RJK109" s="30"/>
      <c r="RJL109" s="30"/>
      <c r="RJM109" s="30"/>
      <c r="RJN109" s="30"/>
      <c r="RJO109" s="30"/>
      <c r="RJP109" s="30"/>
      <c r="RJQ109" s="30"/>
      <c r="RJR109" s="30"/>
      <c r="RJS109" s="30"/>
      <c r="RJT109" s="30"/>
      <c r="RJU109" s="30"/>
      <c r="RJV109" s="30"/>
      <c r="RJW109" s="30"/>
      <c r="RJX109" s="30"/>
      <c r="RJY109" s="30"/>
      <c r="RJZ109" s="30"/>
      <c r="RKA109" s="30"/>
      <c r="RKB109" s="30"/>
      <c r="RKC109" s="30"/>
      <c r="RKD109" s="30"/>
      <c r="RKE109" s="30"/>
      <c r="RKF109" s="30"/>
      <c r="RKG109" s="30"/>
      <c r="RKH109" s="30"/>
      <c r="RKI109" s="30"/>
      <c r="RKJ109" s="30"/>
      <c r="RKK109" s="30"/>
      <c r="RKL109" s="30"/>
      <c r="RKM109" s="30"/>
      <c r="RKN109" s="30"/>
      <c r="RKO109" s="30"/>
      <c r="RKP109" s="30"/>
      <c r="RKQ109" s="30"/>
      <c r="RKR109" s="30"/>
      <c r="RKS109" s="30"/>
      <c r="RKT109" s="30"/>
      <c r="RKU109" s="30"/>
      <c r="RKV109" s="30"/>
      <c r="RKW109" s="30"/>
      <c r="RKX109" s="30"/>
      <c r="RKY109" s="30"/>
      <c r="RKZ109" s="30"/>
      <c r="RLA109" s="30"/>
      <c r="RLB109" s="30"/>
      <c r="RLC109" s="30"/>
      <c r="RLD109" s="30"/>
      <c r="RLE109" s="30"/>
      <c r="RLF109" s="30"/>
      <c r="RLG109" s="30"/>
      <c r="RLH109" s="30"/>
      <c r="RLI109" s="30"/>
      <c r="RLJ109" s="30"/>
      <c r="RLK109" s="30"/>
      <c r="RLL109" s="30"/>
      <c r="RLM109" s="30"/>
      <c r="RLN109" s="30"/>
      <c r="RLO109" s="30"/>
      <c r="RLP109" s="30"/>
      <c r="RLQ109" s="30"/>
      <c r="RLR109" s="30"/>
      <c r="RLS109" s="30"/>
      <c r="RLT109" s="30"/>
      <c r="RLU109" s="30"/>
      <c r="RLV109" s="30"/>
      <c r="RLW109" s="30"/>
      <c r="RLX109" s="30"/>
      <c r="RLY109" s="30"/>
      <c r="RLZ109" s="30"/>
      <c r="RMA109" s="30"/>
      <c r="RMB109" s="30"/>
      <c r="RMC109" s="30"/>
      <c r="RMD109" s="30"/>
      <c r="RME109" s="30"/>
      <c r="RMF109" s="30"/>
      <c r="RMG109" s="30"/>
      <c r="RMH109" s="30"/>
      <c r="RMI109" s="30"/>
      <c r="RMJ109" s="30"/>
      <c r="RMK109" s="30"/>
      <c r="RML109" s="30"/>
      <c r="RMM109" s="30"/>
      <c r="RMN109" s="30"/>
      <c r="RMO109" s="30"/>
      <c r="RMP109" s="30"/>
      <c r="RMQ109" s="30"/>
      <c r="RMR109" s="30"/>
      <c r="RMS109" s="30"/>
      <c r="RMT109" s="30"/>
      <c r="RMU109" s="30"/>
      <c r="RMV109" s="30"/>
      <c r="RMW109" s="30"/>
      <c r="RMX109" s="30"/>
      <c r="RMY109" s="30"/>
      <c r="RMZ109" s="30"/>
      <c r="RNA109" s="30"/>
      <c r="RNB109" s="30"/>
      <c r="RNC109" s="30"/>
      <c r="RND109" s="30"/>
      <c r="RNE109" s="30"/>
      <c r="RNF109" s="30"/>
      <c r="RNG109" s="30"/>
      <c r="RNH109" s="30"/>
      <c r="RNI109" s="30"/>
      <c r="RNJ109" s="30"/>
      <c r="RNK109" s="30"/>
      <c r="RNL109" s="30"/>
      <c r="RNM109" s="30"/>
      <c r="RNN109" s="30"/>
      <c r="RNO109" s="30"/>
      <c r="RNP109" s="30"/>
      <c r="RNQ109" s="30"/>
      <c r="RNR109" s="30"/>
      <c r="RNS109" s="30"/>
      <c r="RNT109" s="30"/>
      <c r="RNU109" s="30"/>
      <c r="RNV109" s="30"/>
      <c r="RNW109" s="30"/>
      <c r="RNX109" s="30"/>
      <c r="RNY109" s="30"/>
      <c r="RNZ109" s="30"/>
      <c r="ROA109" s="30"/>
      <c r="ROB109" s="30"/>
      <c r="ROC109" s="30"/>
      <c r="ROD109" s="30"/>
      <c r="ROE109" s="30"/>
      <c r="ROF109" s="30"/>
      <c r="ROG109" s="30"/>
      <c r="ROH109" s="30"/>
      <c r="ROI109" s="30"/>
      <c r="ROJ109" s="30"/>
      <c r="ROK109" s="30"/>
      <c r="ROL109" s="30"/>
      <c r="ROM109" s="30"/>
      <c r="RON109" s="30"/>
      <c r="ROO109" s="30"/>
      <c r="ROP109" s="30"/>
      <c r="ROQ109" s="30"/>
      <c r="ROR109" s="30"/>
      <c r="ROS109" s="30"/>
      <c r="ROT109" s="30"/>
      <c r="ROU109" s="30"/>
      <c r="ROV109" s="30"/>
      <c r="ROW109" s="30"/>
      <c r="ROX109" s="30"/>
      <c r="ROY109" s="30"/>
      <c r="ROZ109" s="30"/>
      <c r="RPA109" s="30"/>
      <c r="RPB109" s="30"/>
      <c r="RPC109" s="30"/>
      <c r="RPD109" s="30"/>
      <c r="RPE109" s="30"/>
      <c r="RPF109" s="30"/>
      <c r="RPG109" s="30"/>
      <c r="RPH109" s="30"/>
      <c r="RPI109" s="30"/>
      <c r="RPJ109" s="30"/>
      <c r="RPK109" s="30"/>
      <c r="RPL109" s="30"/>
      <c r="RPM109" s="30"/>
      <c r="RPN109" s="30"/>
      <c r="RPO109" s="30"/>
      <c r="RPP109" s="30"/>
      <c r="RPQ109" s="30"/>
      <c r="RPR109" s="30"/>
      <c r="RPS109" s="30"/>
      <c r="RPT109" s="30"/>
      <c r="RPU109" s="30"/>
      <c r="RPV109" s="30"/>
      <c r="RPW109" s="30"/>
      <c r="RPX109" s="30"/>
      <c r="RPY109" s="30"/>
      <c r="RPZ109" s="30"/>
      <c r="RQA109" s="30"/>
      <c r="RQB109" s="30"/>
      <c r="RQC109" s="30"/>
      <c r="RQD109" s="30"/>
      <c r="RQE109" s="30"/>
      <c r="RQF109" s="30"/>
      <c r="RQG109" s="30"/>
      <c r="RQH109" s="30"/>
      <c r="RQI109" s="30"/>
      <c r="RQJ109" s="30"/>
      <c r="RQK109" s="30"/>
      <c r="RQL109" s="30"/>
      <c r="RQM109" s="30"/>
      <c r="RQN109" s="30"/>
      <c r="RQO109" s="30"/>
      <c r="RQP109" s="30"/>
      <c r="RQQ109" s="30"/>
      <c r="RQR109" s="30"/>
      <c r="RQS109" s="30"/>
      <c r="RQT109" s="30"/>
      <c r="RQU109" s="30"/>
      <c r="RQV109" s="30"/>
      <c r="RQW109" s="30"/>
      <c r="RQX109" s="30"/>
      <c r="RQY109" s="30"/>
      <c r="RQZ109" s="30"/>
      <c r="RRA109" s="30"/>
      <c r="RRB109" s="30"/>
      <c r="RRC109" s="30"/>
      <c r="RRD109" s="30"/>
      <c r="RRE109" s="30"/>
      <c r="RRF109" s="30"/>
      <c r="RRG109" s="30"/>
      <c r="RRH109" s="30"/>
      <c r="RRI109" s="30"/>
      <c r="RRJ109" s="30"/>
      <c r="RRK109" s="30"/>
      <c r="RRL109" s="30"/>
      <c r="RRM109" s="30"/>
      <c r="RRN109" s="30"/>
      <c r="RRO109" s="30"/>
      <c r="RRP109" s="30"/>
      <c r="RRQ109" s="30"/>
      <c r="RRR109" s="30"/>
      <c r="RRS109" s="30"/>
      <c r="RRT109" s="30"/>
      <c r="RRU109" s="30"/>
      <c r="RRV109" s="30"/>
      <c r="RRW109" s="30"/>
      <c r="RRX109" s="30"/>
      <c r="RRY109" s="30"/>
      <c r="RRZ109" s="30"/>
      <c r="RSA109" s="30"/>
      <c r="RSB109" s="30"/>
      <c r="RSC109" s="30"/>
      <c r="RSD109" s="30"/>
      <c r="RSE109" s="30"/>
      <c r="RSF109" s="30"/>
      <c r="RSG109" s="30"/>
      <c r="RSH109" s="30"/>
      <c r="RSI109" s="30"/>
      <c r="RSJ109" s="30"/>
      <c r="RSK109" s="30"/>
      <c r="RSL109" s="30"/>
      <c r="RSM109" s="30"/>
      <c r="RSN109" s="30"/>
      <c r="RSO109" s="30"/>
      <c r="RSP109" s="30"/>
      <c r="RSQ109" s="30"/>
      <c r="RSR109" s="30"/>
      <c r="RSS109" s="30"/>
      <c r="RST109" s="30"/>
      <c r="RSU109" s="30"/>
      <c r="RSV109" s="30"/>
      <c r="RSW109" s="30"/>
      <c r="RSX109" s="30"/>
      <c r="RSY109" s="30"/>
      <c r="RSZ109" s="30"/>
      <c r="RTA109" s="30"/>
      <c r="RTB109" s="30"/>
      <c r="RTC109" s="30"/>
      <c r="RTD109" s="30"/>
      <c r="RTE109" s="30"/>
      <c r="RTF109" s="30"/>
      <c r="RTG109" s="30"/>
      <c r="RTH109" s="30"/>
      <c r="RTI109" s="30"/>
      <c r="RTJ109" s="30"/>
      <c r="RTK109" s="30"/>
      <c r="RTL109" s="30"/>
      <c r="RTM109" s="30"/>
      <c r="RTN109" s="30"/>
      <c r="RTO109" s="30"/>
      <c r="RTP109" s="30"/>
      <c r="RTQ109" s="30"/>
      <c r="RTR109" s="30"/>
      <c r="RTS109" s="30"/>
      <c r="RTT109" s="30"/>
      <c r="RTU109" s="30"/>
      <c r="RTV109" s="30"/>
      <c r="RTW109" s="30"/>
      <c r="RTX109" s="30"/>
      <c r="RTY109" s="30"/>
      <c r="RTZ109" s="30"/>
      <c r="RUA109" s="30"/>
      <c r="RUB109" s="30"/>
      <c r="RUC109" s="30"/>
      <c r="RUD109" s="30"/>
      <c r="RUE109" s="30"/>
      <c r="RUF109" s="30"/>
      <c r="RUG109" s="30"/>
      <c r="RUH109" s="30"/>
      <c r="RUI109" s="30"/>
      <c r="RUJ109" s="30"/>
      <c r="RUK109" s="30"/>
      <c r="RUL109" s="30"/>
      <c r="RUM109" s="30"/>
      <c r="RUN109" s="30"/>
      <c r="RUO109" s="30"/>
      <c r="RUP109" s="30"/>
      <c r="RUQ109" s="30"/>
      <c r="RUR109" s="30"/>
      <c r="RUS109" s="30"/>
      <c r="RUT109" s="30"/>
      <c r="RUU109" s="30"/>
      <c r="RUV109" s="30"/>
      <c r="RUW109" s="30"/>
      <c r="RUX109" s="30"/>
      <c r="RUY109" s="30"/>
      <c r="RUZ109" s="30"/>
      <c r="RVA109" s="30"/>
      <c r="RVB109" s="30"/>
      <c r="RVC109" s="30"/>
      <c r="RVD109" s="30"/>
      <c r="RVE109" s="30"/>
      <c r="RVF109" s="30"/>
      <c r="RVG109" s="30"/>
      <c r="RVH109" s="30"/>
      <c r="RVI109" s="30"/>
      <c r="RVJ109" s="30"/>
      <c r="RVK109" s="30"/>
      <c r="RVL109" s="30"/>
      <c r="RVM109" s="30"/>
      <c r="RVN109" s="30"/>
      <c r="RVO109" s="30"/>
      <c r="RVP109" s="30"/>
      <c r="RVQ109" s="30"/>
      <c r="RVR109" s="30"/>
      <c r="RVS109" s="30"/>
      <c r="RVT109" s="30"/>
      <c r="RVU109" s="30"/>
      <c r="RVV109" s="30"/>
      <c r="RVW109" s="30"/>
      <c r="RVX109" s="30"/>
      <c r="RVY109" s="30"/>
      <c r="RVZ109" s="30"/>
      <c r="RWA109" s="30"/>
      <c r="RWB109" s="30"/>
      <c r="RWC109" s="30"/>
      <c r="RWD109" s="30"/>
      <c r="RWE109" s="30"/>
      <c r="RWF109" s="30"/>
      <c r="RWG109" s="30"/>
      <c r="RWH109" s="30"/>
      <c r="RWI109" s="30"/>
      <c r="RWJ109" s="30"/>
      <c r="RWK109" s="30"/>
      <c r="RWL109" s="30"/>
      <c r="RWM109" s="30"/>
      <c r="RWN109" s="30"/>
      <c r="RWO109" s="30"/>
      <c r="RWP109" s="30"/>
      <c r="RWQ109" s="30"/>
      <c r="RWR109" s="30"/>
      <c r="RWS109" s="30"/>
      <c r="RWT109" s="30"/>
      <c r="RWU109" s="30"/>
      <c r="RWV109" s="30"/>
      <c r="RWW109" s="30"/>
      <c r="RWX109" s="30"/>
      <c r="RWY109" s="30"/>
      <c r="RWZ109" s="30"/>
      <c r="RXA109" s="30"/>
      <c r="RXB109" s="30"/>
      <c r="RXC109" s="30"/>
      <c r="RXD109" s="30"/>
      <c r="RXE109" s="30"/>
      <c r="RXF109" s="30"/>
      <c r="RXG109" s="30"/>
      <c r="RXH109" s="30"/>
      <c r="RXI109" s="30"/>
      <c r="RXJ109" s="30"/>
      <c r="RXK109" s="30"/>
      <c r="RXL109" s="30"/>
      <c r="RXM109" s="30"/>
      <c r="RXN109" s="30"/>
      <c r="RXO109" s="30"/>
      <c r="RXP109" s="30"/>
      <c r="RXQ109" s="30"/>
      <c r="RXR109" s="30"/>
      <c r="RXS109" s="30"/>
      <c r="RXT109" s="30"/>
      <c r="RXU109" s="30"/>
      <c r="RXV109" s="30"/>
      <c r="RXW109" s="30"/>
      <c r="RXX109" s="30"/>
      <c r="RXY109" s="30"/>
      <c r="RXZ109" s="30"/>
      <c r="RYA109" s="30"/>
      <c r="RYB109" s="30"/>
      <c r="RYC109" s="30"/>
      <c r="RYD109" s="30"/>
      <c r="RYE109" s="30"/>
      <c r="RYF109" s="30"/>
      <c r="RYG109" s="30"/>
      <c r="RYH109" s="30"/>
      <c r="RYI109" s="30"/>
      <c r="RYJ109" s="30"/>
      <c r="RYK109" s="30"/>
      <c r="RYL109" s="30"/>
      <c r="RYM109" s="30"/>
      <c r="RYN109" s="30"/>
      <c r="RYO109" s="30"/>
      <c r="RYP109" s="30"/>
      <c r="RYQ109" s="30"/>
      <c r="RYR109" s="30"/>
      <c r="RYS109" s="30"/>
      <c r="RYT109" s="30"/>
      <c r="RYU109" s="30"/>
      <c r="RYV109" s="30"/>
      <c r="RYW109" s="30"/>
      <c r="RYX109" s="30"/>
      <c r="RYY109" s="30"/>
      <c r="RYZ109" s="30"/>
      <c r="RZA109" s="30"/>
      <c r="RZB109" s="30"/>
      <c r="RZC109" s="30"/>
      <c r="RZD109" s="30"/>
      <c r="RZE109" s="30"/>
      <c r="RZF109" s="30"/>
      <c r="RZG109" s="30"/>
      <c r="RZH109" s="30"/>
      <c r="RZI109" s="30"/>
      <c r="RZJ109" s="30"/>
      <c r="RZK109" s="30"/>
      <c r="RZL109" s="30"/>
      <c r="RZM109" s="30"/>
      <c r="RZN109" s="30"/>
      <c r="RZO109" s="30"/>
      <c r="RZP109" s="30"/>
      <c r="RZQ109" s="30"/>
      <c r="RZR109" s="30"/>
      <c r="RZS109" s="30"/>
      <c r="RZT109" s="30"/>
      <c r="RZU109" s="30"/>
      <c r="RZV109" s="30"/>
      <c r="RZW109" s="30"/>
      <c r="RZX109" s="30"/>
      <c r="RZY109" s="30"/>
      <c r="RZZ109" s="30"/>
      <c r="SAA109" s="30"/>
      <c r="SAB109" s="30"/>
      <c r="SAC109" s="30"/>
      <c r="SAD109" s="30"/>
      <c r="SAE109" s="30"/>
      <c r="SAF109" s="30"/>
      <c r="SAG109" s="30"/>
      <c r="SAH109" s="30"/>
      <c r="SAI109" s="30"/>
      <c r="SAJ109" s="30"/>
      <c r="SAK109" s="30"/>
      <c r="SAL109" s="30"/>
      <c r="SAM109" s="30"/>
      <c r="SAN109" s="30"/>
      <c r="SAO109" s="30"/>
      <c r="SAP109" s="30"/>
      <c r="SAQ109" s="30"/>
      <c r="SAR109" s="30"/>
      <c r="SAS109" s="30"/>
      <c r="SAT109" s="30"/>
      <c r="SAU109" s="30"/>
      <c r="SAV109" s="30"/>
      <c r="SAW109" s="30"/>
      <c r="SAX109" s="30"/>
      <c r="SAY109" s="30"/>
      <c r="SAZ109" s="30"/>
      <c r="SBA109" s="30"/>
      <c r="SBB109" s="30"/>
      <c r="SBC109" s="30"/>
      <c r="SBD109" s="30"/>
      <c r="SBE109" s="30"/>
      <c r="SBF109" s="30"/>
      <c r="SBG109" s="30"/>
      <c r="SBH109" s="30"/>
      <c r="SBI109" s="30"/>
      <c r="SBJ109" s="30"/>
      <c r="SBK109" s="30"/>
      <c r="SBL109" s="30"/>
      <c r="SBM109" s="30"/>
      <c r="SBN109" s="30"/>
      <c r="SBO109" s="30"/>
      <c r="SBP109" s="30"/>
      <c r="SBQ109" s="30"/>
      <c r="SBR109" s="30"/>
      <c r="SBS109" s="30"/>
      <c r="SBT109" s="30"/>
      <c r="SBU109" s="30"/>
      <c r="SBV109" s="30"/>
      <c r="SBW109" s="30"/>
      <c r="SBX109" s="30"/>
      <c r="SBY109" s="30"/>
      <c r="SBZ109" s="30"/>
      <c r="SCA109" s="30"/>
      <c r="SCB109" s="30"/>
      <c r="SCC109" s="30"/>
      <c r="SCD109" s="30"/>
      <c r="SCE109" s="30"/>
      <c r="SCF109" s="30"/>
      <c r="SCG109" s="30"/>
      <c r="SCH109" s="30"/>
      <c r="SCI109" s="30"/>
      <c r="SCJ109" s="30"/>
      <c r="SCK109" s="30"/>
      <c r="SCL109" s="30"/>
      <c r="SCM109" s="30"/>
      <c r="SCN109" s="30"/>
      <c r="SCO109" s="30"/>
      <c r="SCP109" s="30"/>
      <c r="SCQ109" s="30"/>
      <c r="SCR109" s="30"/>
      <c r="SCS109" s="30"/>
      <c r="SCT109" s="30"/>
      <c r="SCU109" s="30"/>
      <c r="SCV109" s="30"/>
      <c r="SCW109" s="30"/>
      <c r="SCX109" s="30"/>
      <c r="SCY109" s="30"/>
      <c r="SCZ109" s="30"/>
      <c r="SDA109" s="30"/>
      <c r="SDB109" s="30"/>
      <c r="SDC109" s="30"/>
      <c r="SDD109" s="30"/>
      <c r="SDE109" s="30"/>
      <c r="SDF109" s="30"/>
      <c r="SDG109" s="30"/>
      <c r="SDH109" s="30"/>
      <c r="SDI109" s="30"/>
      <c r="SDJ109" s="30"/>
      <c r="SDK109" s="30"/>
      <c r="SDL109" s="30"/>
      <c r="SDM109" s="30"/>
      <c r="SDN109" s="30"/>
      <c r="SDO109" s="30"/>
      <c r="SDP109" s="30"/>
      <c r="SDQ109" s="30"/>
      <c r="SDR109" s="30"/>
      <c r="SDS109" s="30"/>
      <c r="SDT109" s="30"/>
      <c r="SDU109" s="30"/>
      <c r="SDV109" s="30"/>
      <c r="SDW109" s="30"/>
      <c r="SDX109" s="30"/>
      <c r="SDY109" s="30"/>
      <c r="SDZ109" s="30"/>
      <c r="SEA109" s="30"/>
      <c r="SEB109" s="30"/>
      <c r="SEC109" s="30"/>
      <c r="SED109" s="30"/>
      <c r="SEE109" s="30"/>
      <c r="SEF109" s="30"/>
      <c r="SEG109" s="30"/>
      <c r="SEH109" s="30"/>
      <c r="SEI109" s="30"/>
      <c r="SEJ109" s="30"/>
      <c r="SEK109" s="30"/>
      <c r="SEL109" s="30"/>
      <c r="SEM109" s="30"/>
      <c r="SEN109" s="30"/>
      <c r="SEO109" s="30"/>
      <c r="SEP109" s="30"/>
      <c r="SEQ109" s="30"/>
      <c r="SER109" s="30"/>
      <c r="SES109" s="30"/>
      <c r="SET109" s="30"/>
      <c r="SEU109" s="30"/>
      <c r="SEV109" s="30"/>
      <c r="SEW109" s="30"/>
      <c r="SEX109" s="30"/>
      <c r="SEY109" s="30"/>
      <c r="SEZ109" s="30"/>
      <c r="SFA109" s="30"/>
      <c r="SFB109" s="30"/>
      <c r="SFC109" s="30"/>
      <c r="SFD109" s="30"/>
      <c r="SFE109" s="30"/>
      <c r="SFF109" s="30"/>
      <c r="SFG109" s="30"/>
      <c r="SFH109" s="30"/>
      <c r="SFI109" s="30"/>
      <c r="SFJ109" s="30"/>
      <c r="SFK109" s="30"/>
      <c r="SFL109" s="30"/>
      <c r="SFM109" s="30"/>
      <c r="SFN109" s="30"/>
      <c r="SFO109" s="30"/>
      <c r="SFP109" s="30"/>
      <c r="SFQ109" s="30"/>
      <c r="SFR109" s="30"/>
      <c r="SFS109" s="30"/>
      <c r="SFT109" s="30"/>
      <c r="SFU109" s="30"/>
      <c r="SFV109" s="30"/>
      <c r="SFW109" s="30"/>
      <c r="SFX109" s="30"/>
      <c r="SFY109" s="30"/>
      <c r="SFZ109" s="30"/>
      <c r="SGA109" s="30"/>
      <c r="SGB109" s="30"/>
      <c r="SGC109" s="30"/>
      <c r="SGD109" s="30"/>
      <c r="SGE109" s="30"/>
      <c r="SGF109" s="30"/>
      <c r="SGG109" s="30"/>
      <c r="SGH109" s="30"/>
      <c r="SGI109" s="30"/>
      <c r="SGJ109" s="30"/>
      <c r="SGK109" s="30"/>
      <c r="SGL109" s="30"/>
      <c r="SGM109" s="30"/>
      <c r="SGN109" s="30"/>
      <c r="SGO109" s="30"/>
      <c r="SGP109" s="30"/>
      <c r="SGQ109" s="30"/>
      <c r="SGR109" s="30"/>
      <c r="SGS109" s="30"/>
      <c r="SGT109" s="30"/>
      <c r="SGU109" s="30"/>
      <c r="SGV109" s="30"/>
      <c r="SGW109" s="30"/>
      <c r="SGX109" s="30"/>
      <c r="SGY109" s="30"/>
      <c r="SGZ109" s="30"/>
      <c r="SHA109" s="30"/>
      <c r="SHB109" s="30"/>
      <c r="SHC109" s="30"/>
      <c r="SHD109" s="30"/>
      <c r="SHE109" s="30"/>
      <c r="SHF109" s="30"/>
      <c r="SHG109" s="30"/>
      <c r="SHH109" s="30"/>
      <c r="SHI109" s="30"/>
      <c r="SHJ109" s="30"/>
      <c r="SHK109" s="30"/>
      <c r="SHL109" s="30"/>
      <c r="SHM109" s="30"/>
      <c r="SHN109" s="30"/>
      <c r="SHO109" s="30"/>
      <c r="SHP109" s="30"/>
      <c r="SHQ109" s="30"/>
      <c r="SHR109" s="30"/>
      <c r="SHS109" s="30"/>
      <c r="SHT109" s="30"/>
      <c r="SHU109" s="30"/>
      <c r="SHV109" s="30"/>
      <c r="SHW109" s="30"/>
      <c r="SHX109" s="30"/>
      <c r="SHY109" s="30"/>
      <c r="SHZ109" s="30"/>
      <c r="SIA109" s="30"/>
      <c r="SIB109" s="30"/>
      <c r="SIC109" s="30"/>
      <c r="SID109" s="30"/>
      <c r="SIE109" s="30"/>
      <c r="SIF109" s="30"/>
      <c r="SIG109" s="30"/>
      <c r="SIH109" s="30"/>
      <c r="SII109" s="30"/>
      <c r="SIJ109" s="30"/>
      <c r="SIK109" s="30"/>
      <c r="SIL109" s="30"/>
      <c r="SIM109" s="30"/>
      <c r="SIN109" s="30"/>
      <c r="SIO109" s="30"/>
      <c r="SIP109" s="30"/>
      <c r="SIQ109" s="30"/>
      <c r="SIR109" s="30"/>
      <c r="SIS109" s="30"/>
      <c r="SIT109" s="30"/>
      <c r="SIU109" s="30"/>
      <c r="SIV109" s="30"/>
      <c r="SIW109" s="30"/>
      <c r="SIX109" s="30"/>
      <c r="SIY109" s="30"/>
      <c r="SIZ109" s="30"/>
      <c r="SJA109" s="30"/>
      <c r="SJB109" s="30"/>
      <c r="SJC109" s="30"/>
      <c r="SJD109" s="30"/>
      <c r="SJE109" s="30"/>
      <c r="SJF109" s="30"/>
      <c r="SJG109" s="30"/>
      <c r="SJH109" s="30"/>
      <c r="SJI109" s="30"/>
      <c r="SJJ109" s="30"/>
      <c r="SJK109" s="30"/>
      <c r="SJL109" s="30"/>
      <c r="SJM109" s="30"/>
      <c r="SJN109" s="30"/>
      <c r="SJO109" s="30"/>
      <c r="SJP109" s="30"/>
      <c r="SJQ109" s="30"/>
      <c r="SJR109" s="30"/>
      <c r="SJS109" s="30"/>
      <c r="SJT109" s="30"/>
      <c r="SJU109" s="30"/>
      <c r="SJV109" s="30"/>
      <c r="SJW109" s="30"/>
      <c r="SJX109" s="30"/>
      <c r="SJY109" s="30"/>
      <c r="SJZ109" s="30"/>
      <c r="SKA109" s="30"/>
      <c r="SKB109" s="30"/>
      <c r="SKC109" s="30"/>
      <c r="SKD109" s="30"/>
      <c r="SKE109" s="30"/>
      <c r="SKF109" s="30"/>
      <c r="SKG109" s="30"/>
      <c r="SKH109" s="30"/>
      <c r="SKI109" s="30"/>
      <c r="SKJ109" s="30"/>
      <c r="SKK109" s="30"/>
      <c r="SKL109" s="30"/>
      <c r="SKM109" s="30"/>
      <c r="SKN109" s="30"/>
      <c r="SKO109" s="30"/>
      <c r="SKP109" s="30"/>
      <c r="SKQ109" s="30"/>
      <c r="SKR109" s="30"/>
      <c r="SKS109" s="30"/>
      <c r="SKT109" s="30"/>
      <c r="SKU109" s="30"/>
      <c r="SKV109" s="30"/>
      <c r="SKW109" s="30"/>
      <c r="SKX109" s="30"/>
      <c r="SKY109" s="30"/>
      <c r="SKZ109" s="30"/>
      <c r="SLA109" s="30"/>
      <c r="SLB109" s="30"/>
      <c r="SLC109" s="30"/>
      <c r="SLD109" s="30"/>
      <c r="SLE109" s="30"/>
      <c r="SLF109" s="30"/>
      <c r="SLG109" s="30"/>
      <c r="SLH109" s="30"/>
      <c r="SLI109" s="30"/>
      <c r="SLJ109" s="30"/>
      <c r="SLK109" s="30"/>
      <c r="SLL109" s="30"/>
      <c r="SLM109" s="30"/>
      <c r="SLN109" s="30"/>
      <c r="SLO109" s="30"/>
      <c r="SLP109" s="30"/>
      <c r="SLQ109" s="30"/>
      <c r="SLR109" s="30"/>
      <c r="SLS109" s="30"/>
      <c r="SLT109" s="30"/>
      <c r="SLU109" s="30"/>
      <c r="SLV109" s="30"/>
      <c r="SLW109" s="30"/>
      <c r="SLX109" s="30"/>
      <c r="SLY109" s="30"/>
      <c r="SLZ109" s="30"/>
      <c r="SMA109" s="30"/>
      <c r="SMB109" s="30"/>
      <c r="SMC109" s="30"/>
      <c r="SMD109" s="30"/>
      <c r="SME109" s="30"/>
      <c r="SMF109" s="30"/>
      <c r="SMG109" s="30"/>
      <c r="SMH109" s="30"/>
      <c r="SMI109" s="30"/>
      <c r="SMJ109" s="30"/>
      <c r="SMK109" s="30"/>
      <c r="SML109" s="30"/>
      <c r="SMM109" s="30"/>
      <c r="SMN109" s="30"/>
      <c r="SMO109" s="30"/>
      <c r="SMP109" s="30"/>
      <c r="SMQ109" s="30"/>
      <c r="SMR109" s="30"/>
      <c r="SMS109" s="30"/>
      <c r="SMT109" s="30"/>
      <c r="SMU109" s="30"/>
      <c r="SMV109" s="30"/>
      <c r="SMW109" s="30"/>
      <c r="SMX109" s="30"/>
      <c r="SMY109" s="30"/>
      <c r="SMZ109" s="30"/>
      <c r="SNA109" s="30"/>
      <c r="SNB109" s="30"/>
      <c r="SNC109" s="30"/>
      <c r="SND109" s="30"/>
      <c r="SNE109" s="30"/>
      <c r="SNF109" s="30"/>
      <c r="SNG109" s="30"/>
      <c r="SNH109" s="30"/>
      <c r="SNI109" s="30"/>
      <c r="SNJ109" s="30"/>
      <c r="SNK109" s="30"/>
      <c r="SNL109" s="30"/>
      <c r="SNM109" s="30"/>
      <c r="SNN109" s="30"/>
      <c r="SNO109" s="30"/>
      <c r="SNP109" s="30"/>
      <c r="SNQ109" s="30"/>
      <c r="SNR109" s="30"/>
      <c r="SNS109" s="30"/>
      <c r="SNT109" s="30"/>
      <c r="SNU109" s="30"/>
      <c r="SNV109" s="30"/>
      <c r="SNW109" s="30"/>
      <c r="SNX109" s="30"/>
      <c r="SNY109" s="30"/>
      <c r="SNZ109" s="30"/>
      <c r="SOA109" s="30"/>
      <c r="SOB109" s="30"/>
      <c r="SOC109" s="30"/>
      <c r="SOD109" s="30"/>
      <c r="SOE109" s="30"/>
      <c r="SOF109" s="30"/>
      <c r="SOG109" s="30"/>
      <c r="SOH109" s="30"/>
      <c r="SOI109" s="30"/>
      <c r="SOJ109" s="30"/>
      <c r="SOK109" s="30"/>
      <c r="SOL109" s="30"/>
      <c r="SOM109" s="30"/>
      <c r="SON109" s="30"/>
      <c r="SOO109" s="30"/>
      <c r="SOP109" s="30"/>
      <c r="SOQ109" s="30"/>
      <c r="SOR109" s="30"/>
      <c r="SOS109" s="30"/>
      <c r="SOT109" s="30"/>
      <c r="SOU109" s="30"/>
      <c r="SOV109" s="30"/>
      <c r="SOW109" s="30"/>
      <c r="SOX109" s="30"/>
      <c r="SOY109" s="30"/>
      <c r="SOZ109" s="30"/>
      <c r="SPA109" s="30"/>
      <c r="SPB109" s="30"/>
      <c r="SPC109" s="30"/>
      <c r="SPD109" s="30"/>
      <c r="SPE109" s="30"/>
      <c r="SPF109" s="30"/>
      <c r="SPG109" s="30"/>
      <c r="SPH109" s="30"/>
      <c r="SPI109" s="30"/>
      <c r="SPJ109" s="30"/>
      <c r="SPK109" s="30"/>
      <c r="SPL109" s="30"/>
      <c r="SPM109" s="30"/>
      <c r="SPN109" s="30"/>
      <c r="SPO109" s="30"/>
      <c r="SPP109" s="30"/>
      <c r="SPQ109" s="30"/>
      <c r="SPR109" s="30"/>
      <c r="SPS109" s="30"/>
      <c r="SPT109" s="30"/>
      <c r="SPU109" s="30"/>
      <c r="SPV109" s="30"/>
      <c r="SPW109" s="30"/>
      <c r="SPX109" s="30"/>
      <c r="SPY109" s="30"/>
      <c r="SPZ109" s="30"/>
      <c r="SQA109" s="30"/>
      <c r="SQB109" s="30"/>
      <c r="SQC109" s="30"/>
      <c r="SQD109" s="30"/>
      <c r="SQE109" s="30"/>
      <c r="SQF109" s="30"/>
      <c r="SQG109" s="30"/>
      <c r="SQH109" s="30"/>
      <c r="SQI109" s="30"/>
      <c r="SQJ109" s="30"/>
      <c r="SQK109" s="30"/>
      <c r="SQL109" s="30"/>
      <c r="SQM109" s="30"/>
      <c r="SQN109" s="30"/>
      <c r="SQO109" s="30"/>
      <c r="SQP109" s="30"/>
      <c r="SQQ109" s="30"/>
      <c r="SQR109" s="30"/>
      <c r="SQS109" s="30"/>
      <c r="SQT109" s="30"/>
      <c r="SQU109" s="30"/>
      <c r="SQV109" s="30"/>
      <c r="SQW109" s="30"/>
      <c r="SQX109" s="30"/>
      <c r="SQY109" s="30"/>
      <c r="SQZ109" s="30"/>
      <c r="SRA109" s="30"/>
      <c r="SRB109" s="30"/>
      <c r="SRC109" s="30"/>
      <c r="SRD109" s="30"/>
      <c r="SRE109" s="30"/>
      <c r="SRF109" s="30"/>
      <c r="SRG109" s="30"/>
      <c r="SRH109" s="30"/>
      <c r="SRI109" s="30"/>
      <c r="SRJ109" s="30"/>
      <c r="SRK109" s="30"/>
      <c r="SRL109" s="30"/>
      <c r="SRM109" s="30"/>
      <c r="SRN109" s="30"/>
      <c r="SRO109" s="30"/>
      <c r="SRP109" s="30"/>
      <c r="SRQ109" s="30"/>
      <c r="SRR109" s="30"/>
      <c r="SRS109" s="30"/>
      <c r="SRT109" s="30"/>
      <c r="SRU109" s="30"/>
      <c r="SRV109" s="30"/>
      <c r="SRW109" s="30"/>
      <c r="SRX109" s="30"/>
      <c r="SRY109" s="30"/>
      <c r="SRZ109" s="30"/>
      <c r="SSA109" s="30"/>
      <c r="SSB109" s="30"/>
      <c r="SSC109" s="30"/>
      <c r="SSD109" s="30"/>
      <c r="SSE109" s="30"/>
      <c r="SSF109" s="30"/>
      <c r="SSG109" s="30"/>
      <c r="SSH109" s="30"/>
      <c r="SSI109" s="30"/>
      <c r="SSJ109" s="30"/>
      <c r="SSK109" s="30"/>
      <c r="SSL109" s="30"/>
      <c r="SSM109" s="30"/>
      <c r="SSN109" s="30"/>
      <c r="SSO109" s="30"/>
      <c r="SSP109" s="30"/>
      <c r="SSQ109" s="30"/>
      <c r="SSR109" s="30"/>
      <c r="SSS109" s="30"/>
      <c r="SST109" s="30"/>
      <c r="SSU109" s="30"/>
      <c r="SSV109" s="30"/>
      <c r="SSW109" s="30"/>
      <c r="SSX109" s="30"/>
      <c r="SSY109" s="30"/>
      <c r="SSZ109" s="30"/>
      <c r="STA109" s="30"/>
      <c r="STB109" s="30"/>
      <c r="STC109" s="30"/>
      <c r="STD109" s="30"/>
      <c r="STE109" s="30"/>
      <c r="STF109" s="30"/>
      <c r="STG109" s="30"/>
      <c r="STH109" s="30"/>
      <c r="STI109" s="30"/>
      <c r="STJ109" s="30"/>
      <c r="STK109" s="30"/>
      <c r="STL109" s="30"/>
      <c r="STM109" s="30"/>
      <c r="STN109" s="30"/>
      <c r="STO109" s="30"/>
      <c r="STP109" s="30"/>
      <c r="STQ109" s="30"/>
      <c r="STR109" s="30"/>
      <c r="STS109" s="30"/>
      <c r="STT109" s="30"/>
      <c r="STU109" s="30"/>
      <c r="STV109" s="30"/>
      <c r="STW109" s="30"/>
      <c r="STX109" s="30"/>
      <c r="STY109" s="30"/>
      <c r="STZ109" s="30"/>
      <c r="SUA109" s="30"/>
      <c r="SUB109" s="30"/>
      <c r="SUC109" s="30"/>
      <c r="SUD109" s="30"/>
      <c r="SUE109" s="30"/>
      <c r="SUF109" s="30"/>
      <c r="SUG109" s="30"/>
      <c r="SUH109" s="30"/>
      <c r="SUI109" s="30"/>
      <c r="SUJ109" s="30"/>
      <c r="SUK109" s="30"/>
      <c r="SUL109" s="30"/>
      <c r="SUM109" s="30"/>
      <c r="SUN109" s="30"/>
      <c r="SUO109" s="30"/>
      <c r="SUP109" s="30"/>
      <c r="SUQ109" s="30"/>
      <c r="SUR109" s="30"/>
      <c r="SUS109" s="30"/>
      <c r="SUT109" s="30"/>
      <c r="SUU109" s="30"/>
      <c r="SUV109" s="30"/>
      <c r="SUW109" s="30"/>
      <c r="SUX109" s="30"/>
      <c r="SUY109" s="30"/>
      <c r="SUZ109" s="30"/>
      <c r="SVA109" s="30"/>
      <c r="SVB109" s="30"/>
      <c r="SVC109" s="30"/>
      <c r="SVD109" s="30"/>
      <c r="SVE109" s="30"/>
      <c r="SVF109" s="30"/>
      <c r="SVG109" s="30"/>
      <c r="SVH109" s="30"/>
      <c r="SVI109" s="30"/>
      <c r="SVJ109" s="30"/>
      <c r="SVK109" s="30"/>
      <c r="SVL109" s="30"/>
      <c r="SVM109" s="30"/>
      <c r="SVN109" s="30"/>
      <c r="SVO109" s="30"/>
      <c r="SVP109" s="30"/>
      <c r="SVQ109" s="30"/>
      <c r="SVR109" s="30"/>
      <c r="SVS109" s="30"/>
      <c r="SVT109" s="30"/>
      <c r="SVU109" s="30"/>
      <c r="SVV109" s="30"/>
      <c r="SVW109" s="30"/>
      <c r="SVX109" s="30"/>
      <c r="SVY109" s="30"/>
      <c r="SVZ109" s="30"/>
      <c r="SWA109" s="30"/>
      <c r="SWB109" s="30"/>
      <c r="SWC109" s="30"/>
      <c r="SWD109" s="30"/>
      <c r="SWE109" s="30"/>
      <c r="SWF109" s="30"/>
      <c r="SWG109" s="30"/>
      <c r="SWH109" s="30"/>
      <c r="SWI109" s="30"/>
      <c r="SWJ109" s="30"/>
      <c r="SWK109" s="30"/>
      <c r="SWL109" s="30"/>
      <c r="SWM109" s="30"/>
      <c r="SWN109" s="30"/>
      <c r="SWO109" s="30"/>
      <c r="SWP109" s="30"/>
      <c r="SWQ109" s="30"/>
      <c r="SWR109" s="30"/>
      <c r="SWS109" s="30"/>
      <c r="SWT109" s="30"/>
      <c r="SWU109" s="30"/>
      <c r="SWV109" s="30"/>
      <c r="SWW109" s="30"/>
      <c r="SWX109" s="30"/>
      <c r="SWY109" s="30"/>
      <c r="SWZ109" s="30"/>
      <c r="SXA109" s="30"/>
      <c r="SXB109" s="30"/>
      <c r="SXC109" s="30"/>
      <c r="SXD109" s="30"/>
      <c r="SXE109" s="30"/>
      <c r="SXF109" s="30"/>
      <c r="SXG109" s="30"/>
      <c r="SXH109" s="30"/>
      <c r="SXI109" s="30"/>
      <c r="SXJ109" s="30"/>
      <c r="SXK109" s="30"/>
      <c r="SXL109" s="30"/>
      <c r="SXM109" s="30"/>
      <c r="SXN109" s="30"/>
      <c r="SXO109" s="30"/>
      <c r="SXP109" s="30"/>
      <c r="SXQ109" s="30"/>
      <c r="SXR109" s="30"/>
      <c r="SXS109" s="30"/>
      <c r="SXT109" s="30"/>
      <c r="SXU109" s="30"/>
      <c r="SXV109" s="30"/>
      <c r="SXW109" s="30"/>
      <c r="SXX109" s="30"/>
      <c r="SXY109" s="30"/>
      <c r="SXZ109" s="30"/>
      <c r="SYA109" s="30"/>
      <c r="SYB109" s="30"/>
      <c r="SYC109" s="30"/>
      <c r="SYD109" s="30"/>
      <c r="SYE109" s="30"/>
      <c r="SYF109" s="30"/>
      <c r="SYG109" s="30"/>
      <c r="SYH109" s="30"/>
      <c r="SYI109" s="30"/>
      <c r="SYJ109" s="30"/>
      <c r="SYK109" s="30"/>
      <c r="SYL109" s="30"/>
      <c r="SYM109" s="30"/>
      <c r="SYN109" s="30"/>
      <c r="SYO109" s="30"/>
      <c r="SYP109" s="30"/>
      <c r="SYQ109" s="30"/>
      <c r="SYR109" s="30"/>
      <c r="SYS109" s="30"/>
      <c r="SYT109" s="30"/>
      <c r="SYU109" s="30"/>
      <c r="SYV109" s="30"/>
      <c r="SYW109" s="30"/>
      <c r="SYX109" s="30"/>
      <c r="SYY109" s="30"/>
      <c r="SYZ109" s="30"/>
      <c r="SZA109" s="30"/>
      <c r="SZB109" s="30"/>
      <c r="SZC109" s="30"/>
      <c r="SZD109" s="30"/>
      <c r="SZE109" s="30"/>
      <c r="SZF109" s="30"/>
      <c r="SZG109" s="30"/>
      <c r="SZH109" s="30"/>
      <c r="SZI109" s="30"/>
      <c r="SZJ109" s="30"/>
      <c r="SZK109" s="30"/>
      <c r="SZL109" s="30"/>
      <c r="SZM109" s="30"/>
      <c r="SZN109" s="30"/>
      <c r="SZO109" s="30"/>
      <c r="SZP109" s="30"/>
      <c r="SZQ109" s="30"/>
      <c r="SZR109" s="30"/>
      <c r="SZS109" s="30"/>
      <c r="SZT109" s="30"/>
      <c r="SZU109" s="30"/>
      <c r="SZV109" s="30"/>
      <c r="SZW109" s="30"/>
      <c r="SZX109" s="30"/>
      <c r="SZY109" s="30"/>
      <c r="SZZ109" s="30"/>
      <c r="TAA109" s="30"/>
      <c r="TAB109" s="30"/>
      <c r="TAC109" s="30"/>
      <c r="TAD109" s="30"/>
      <c r="TAE109" s="30"/>
      <c r="TAF109" s="30"/>
      <c r="TAG109" s="30"/>
      <c r="TAH109" s="30"/>
      <c r="TAI109" s="30"/>
      <c r="TAJ109" s="30"/>
      <c r="TAK109" s="30"/>
      <c r="TAL109" s="30"/>
      <c r="TAM109" s="30"/>
      <c r="TAN109" s="30"/>
      <c r="TAO109" s="30"/>
      <c r="TAP109" s="30"/>
      <c r="TAQ109" s="30"/>
      <c r="TAR109" s="30"/>
      <c r="TAS109" s="30"/>
      <c r="TAT109" s="30"/>
      <c r="TAU109" s="30"/>
      <c r="TAV109" s="30"/>
      <c r="TAW109" s="30"/>
      <c r="TAX109" s="30"/>
      <c r="TAY109" s="30"/>
      <c r="TAZ109" s="30"/>
      <c r="TBA109" s="30"/>
      <c r="TBB109" s="30"/>
      <c r="TBC109" s="30"/>
      <c r="TBD109" s="30"/>
      <c r="TBE109" s="30"/>
      <c r="TBF109" s="30"/>
      <c r="TBG109" s="30"/>
      <c r="TBH109" s="30"/>
      <c r="TBI109" s="30"/>
      <c r="TBJ109" s="30"/>
      <c r="TBK109" s="30"/>
      <c r="TBL109" s="30"/>
      <c r="TBM109" s="30"/>
      <c r="TBN109" s="30"/>
      <c r="TBO109" s="30"/>
      <c r="TBP109" s="30"/>
      <c r="TBQ109" s="30"/>
      <c r="TBR109" s="30"/>
      <c r="TBS109" s="30"/>
      <c r="TBT109" s="30"/>
      <c r="TBU109" s="30"/>
      <c r="TBV109" s="30"/>
      <c r="TBW109" s="30"/>
      <c r="TBX109" s="30"/>
      <c r="TBY109" s="30"/>
      <c r="TBZ109" s="30"/>
      <c r="TCA109" s="30"/>
      <c r="TCB109" s="30"/>
      <c r="TCC109" s="30"/>
      <c r="TCD109" s="30"/>
      <c r="TCE109" s="30"/>
      <c r="TCF109" s="30"/>
      <c r="TCG109" s="30"/>
      <c r="TCH109" s="30"/>
      <c r="TCI109" s="30"/>
      <c r="TCJ109" s="30"/>
      <c r="TCK109" s="30"/>
      <c r="TCL109" s="30"/>
      <c r="TCM109" s="30"/>
      <c r="TCN109" s="30"/>
      <c r="TCO109" s="30"/>
      <c r="TCP109" s="30"/>
      <c r="TCQ109" s="30"/>
      <c r="TCR109" s="30"/>
      <c r="TCS109" s="30"/>
      <c r="TCT109" s="30"/>
      <c r="TCU109" s="30"/>
      <c r="TCV109" s="30"/>
      <c r="TCW109" s="30"/>
      <c r="TCX109" s="30"/>
      <c r="TCY109" s="30"/>
      <c r="TCZ109" s="30"/>
      <c r="TDA109" s="30"/>
      <c r="TDB109" s="30"/>
      <c r="TDC109" s="30"/>
      <c r="TDD109" s="30"/>
      <c r="TDE109" s="30"/>
      <c r="TDF109" s="30"/>
      <c r="TDG109" s="30"/>
      <c r="TDH109" s="30"/>
      <c r="TDI109" s="30"/>
      <c r="TDJ109" s="30"/>
      <c r="TDK109" s="30"/>
      <c r="TDL109" s="30"/>
      <c r="TDM109" s="30"/>
      <c r="TDN109" s="30"/>
      <c r="TDO109" s="30"/>
      <c r="TDP109" s="30"/>
      <c r="TDQ109" s="30"/>
      <c r="TDR109" s="30"/>
      <c r="TDS109" s="30"/>
      <c r="TDT109" s="30"/>
      <c r="TDU109" s="30"/>
      <c r="TDV109" s="30"/>
      <c r="TDW109" s="30"/>
      <c r="TDX109" s="30"/>
      <c r="TDY109" s="30"/>
      <c r="TDZ109" s="30"/>
      <c r="TEA109" s="30"/>
      <c r="TEB109" s="30"/>
      <c r="TEC109" s="30"/>
      <c r="TED109" s="30"/>
      <c r="TEE109" s="30"/>
      <c r="TEF109" s="30"/>
      <c r="TEG109" s="30"/>
      <c r="TEH109" s="30"/>
      <c r="TEI109" s="30"/>
      <c r="TEJ109" s="30"/>
      <c r="TEK109" s="30"/>
      <c r="TEL109" s="30"/>
      <c r="TEM109" s="30"/>
      <c r="TEN109" s="30"/>
      <c r="TEO109" s="30"/>
      <c r="TEP109" s="30"/>
      <c r="TEQ109" s="30"/>
      <c r="TER109" s="30"/>
      <c r="TES109" s="30"/>
      <c r="TET109" s="30"/>
      <c r="TEU109" s="30"/>
      <c r="TEV109" s="30"/>
      <c r="TEW109" s="30"/>
      <c r="TEX109" s="30"/>
      <c r="TEY109" s="30"/>
      <c r="TEZ109" s="30"/>
      <c r="TFA109" s="30"/>
      <c r="TFB109" s="30"/>
      <c r="TFC109" s="30"/>
      <c r="TFD109" s="30"/>
      <c r="TFE109" s="30"/>
      <c r="TFF109" s="30"/>
      <c r="TFG109" s="30"/>
      <c r="TFH109" s="30"/>
      <c r="TFI109" s="30"/>
      <c r="TFJ109" s="30"/>
      <c r="TFK109" s="30"/>
      <c r="TFL109" s="30"/>
      <c r="TFM109" s="30"/>
      <c r="TFN109" s="30"/>
      <c r="TFO109" s="30"/>
      <c r="TFP109" s="30"/>
      <c r="TFQ109" s="30"/>
      <c r="TFR109" s="30"/>
      <c r="TFS109" s="30"/>
      <c r="TFT109" s="30"/>
      <c r="TFU109" s="30"/>
      <c r="TFV109" s="30"/>
      <c r="TFW109" s="30"/>
      <c r="TFX109" s="30"/>
      <c r="TFY109" s="30"/>
      <c r="TFZ109" s="30"/>
      <c r="TGA109" s="30"/>
      <c r="TGB109" s="30"/>
      <c r="TGC109" s="30"/>
      <c r="TGD109" s="30"/>
      <c r="TGE109" s="30"/>
      <c r="TGF109" s="30"/>
      <c r="TGG109" s="30"/>
      <c r="TGH109" s="30"/>
      <c r="TGI109" s="30"/>
      <c r="TGJ109" s="30"/>
      <c r="TGK109" s="30"/>
      <c r="TGL109" s="30"/>
      <c r="TGM109" s="30"/>
      <c r="TGN109" s="30"/>
      <c r="TGO109" s="30"/>
      <c r="TGP109" s="30"/>
      <c r="TGQ109" s="30"/>
      <c r="TGR109" s="30"/>
      <c r="TGS109" s="30"/>
      <c r="TGT109" s="30"/>
      <c r="TGU109" s="30"/>
      <c r="TGV109" s="30"/>
      <c r="TGW109" s="30"/>
      <c r="TGX109" s="30"/>
      <c r="TGY109" s="30"/>
      <c r="TGZ109" s="30"/>
      <c r="THA109" s="30"/>
      <c r="THB109" s="30"/>
      <c r="THC109" s="30"/>
      <c r="THD109" s="30"/>
      <c r="THE109" s="30"/>
      <c r="THF109" s="30"/>
      <c r="THG109" s="30"/>
      <c r="THH109" s="30"/>
      <c r="THI109" s="30"/>
      <c r="THJ109" s="30"/>
      <c r="THK109" s="30"/>
      <c r="THL109" s="30"/>
      <c r="THM109" s="30"/>
      <c r="THN109" s="30"/>
      <c r="THO109" s="30"/>
      <c r="THP109" s="30"/>
      <c r="THQ109" s="30"/>
      <c r="THR109" s="30"/>
      <c r="THS109" s="30"/>
      <c r="THT109" s="30"/>
      <c r="THU109" s="30"/>
      <c r="THV109" s="30"/>
      <c r="THW109" s="30"/>
      <c r="THX109" s="30"/>
      <c r="THY109" s="30"/>
      <c r="THZ109" s="30"/>
      <c r="TIA109" s="30"/>
      <c r="TIB109" s="30"/>
      <c r="TIC109" s="30"/>
      <c r="TID109" s="30"/>
      <c r="TIE109" s="30"/>
      <c r="TIF109" s="30"/>
      <c r="TIG109" s="30"/>
      <c r="TIH109" s="30"/>
      <c r="TII109" s="30"/>
      <c r="TIJ109" s="30"/>
      <c r="TIK109" s="30"/>
      <c r="TIL109" s="30"/>
      <c r="TIM109" s="30"/>
      <c r="TIN109" s="30"/>
      <c r="TIO109" s="30"/>
      <c r="TIP109" s="30"/>
      <c r="TIQ109" s="30"/>
      <c r="TIR109" s="30"/>
      <c r="TIS109" s="30"/>
      <c r="TIT109" s="30"/>
      <c r="TIU109" s="30"/>
      <c r="TIV109" s="30"/>
      <c r="TIW109" s="30"/>
      <c r="TIX109" s="30"/>
      <c r="TIY109" s="30"/>
      <c r="TIZ109" s="30"/>
      <c r="TJA109" s="30"/>
      <c r="TJB109" s="30"/>
      <c r="TJC109" s="30"/>
      <c r="TJD109" s="30"/>
      <c r="TJE109" s="30"/>
      <c r="TJF109" s="30"/>
      <c r="TJG109" s="30"/>
      <c r="TJH109" s="30"/>
      <c r="TJI109" s="30"/>
      <c r="TJJ109" s="30"/>
      <c r="TJK109" s="30"/>
      <c r="TJL109" s="30"/>
      <c r="TJM109" s="30"/>
      <c r="TJN109" s="30"/>
      <c r="TJO109" s="30"/>
      <c r="TJP109" s="30"/>
      <c r="TJQ109" s="30"/>
      <c r="TJR109" s="30"/>
      <c r="TJS109" s="30"/>
      <c r="TJT109" s="30"/>
      <c r="TJU109" s="30"/>
      <c r="TJV109" s="30"/>
      <c r="TJW109" s="30"/>
      <c r="TJX109" s="30"/>
      <c r="TJY109" s="30"/>
      <c r="TJZ109" s="30"/>
      <c r="TKA109" s="30"/>
      <c r="TKB109" s="30"/>
      <c r="TKC109" s="30"/>
      <c r="TKD109" s="30"/>
      <c r="TKE109" s="30"/>
      <c r="TKF109" s="30"/>
      <c r="TKG109" s="30"/>
      <c r="TKH109" s="30"/>
      <c r="TKI109" s="30"/>
      <c r="TKJ109" s="30"/>
      <c r="TKK109" s="30"/>
      <c r="TKL109" s="30"/>
      <c r="TKM109" s="30"/>
      <c r="TKN109" s="30"/>
      <c r="TKO109" s="30"/>
      <c r="TKP109" s="30"/>
      <c r="TKQ109" s="30"/>
      <c r="TKR109" s="30"/>
      <c r="TKS109" s="30"/>
      <c r="TKT109" s="30"/>
      <c r="TKU109" s="30"/>
      <c r="TKV109" s="30"/>
      <c r="TKW109" s="30"/>
      <c r="TKX109" s="30"/>
      <c r="TKY109" s="30"/>
      <c r="TKZ109" s="30"/>
      <c r="TLA109" s="30"/>
      <c r="TLB109" s="30"/>
      <c r="TLC109" s="30"/>
      <c r="TLD109" s="30"/>
      <c r="TLE109" s="30"/>
      <c r="TLF109" s="30"/>
      <c r="TLG109" s="30"/>
      <c r="TLH109" s="30"/>
      <c r="TLI109" s="30"/>
      <c r="TLJ109" s="30"/>
      <c r="TLK109" s="30"/>
      <c r="TLL109" s="30"/>
      <c r="TLM109" s="30"/>
      <c r="TLN109" s="30"/>
      <c r="TLO109" s="30"/>
      <c r="TLP109" s="30"/>
      <c r="TLQ109" s="30"/>
      <c r="TLR109" s="30"/>
      <c r="TLS109" s="30"/>
      <c r="TLT109" s="30"/>
      <c r="TLU109" s="30"/>
      <c r="TLV109" s="30"/>
      <c r="TLW109" s="30"/>
      <c r="TLX109" s="30"/>
      <c r="TLY109" s="30"/>
      <c r="TLZ109" s="30"/>
      <c r="TMA109" s="30"/>
      <c r="TMB109" s="30"/>
      <c r="TMC109" s="30"/>
      <c r="TMD109" s="30"/>
      <c r="TME109" s="30"/>
      <c r="TMF109" s="30"/>
      <c r="TMG109" s="30"/>
      <c r="TMH109" s="30"/>
      <c r="TMI109" s="30"/>
      <c r="TMJ109" s="30"/>
      <c r="TMK109" s="30"/>
      <c r="TML109" s="30"/>
      <c r="TMM109" s="30"/>
      <c r="TMN109" s="30"/>
      <c r="TMO109" s="30"/>
      <c r="TMP109" s="30"/>
      <c r="TMQ109" s="30"/>
      <c r="TMR109" s="30"/>
      <c r="TMS109" s="30"/>
      <c r="TMT109" s="30"/>
      <c r="TMU109" s="30"/>
      <c r="TMV109" s="30"/>
      <c r="TMW109" s="30"/>
      <c r="TMX109" s="30"/>
      <c r="TMY109" s="30"/>
      <c r="TMZ109" s="30"/>
      <c r="TNA109" s="30"/>
      <c r="TNB109" s="30"/>
      <c r="TNC109" s="30"/>
      <c r="TND109" s="30"/>
      <c r="TNE109" s="30"/>
      <c r="TNF109" s="30"/>
      <c r="TNG109" s="30"/>
      <c r="TNH109" s="30"/>
      <c r="TNI109" s="30"/>
      <c r="TNJ109" s="30"/>
      <c r="TNK109" s="30"/>
      <c r="TNL109" s="30"/>
      <c r="TNM109" s="30"/>
      <c r="TNN109" s="30"/>
      <c r="TNO109" s="30"/>
      <c r="TNP109" s="30"/>
      <c r="TNQ109" s="30"/>
      <c r="TNR109" s="30"/>
      <c r="TNS109" s="30"/>
      <c r="TNT109" s="30"/>
      <c r="TNU109" s="30"/>
      <c r="TNV109" s="30"/>
      <c r="TNW109" s="30"/>
      <c r="TNX109" s="30"/>
      <c r="TNY109" s="30"/>
      <c r="TNZ109" s="30"/>
      <c r="TOA109" s="30"/>
      <c r="TOB109" s="30"/>
      <c r="TOC109" s="30"/>
      <c r="TOD109" s="30"/>
      <c r="TOE109" s="30"/>
      <c r="TOF109" s="30"/>
      <c r="TOG109" s="30"/>
      <c r="TOH109" s="30"/>
      <c r="TOI109" s="30"/>
      <c r="TOJ109" s="30"/>
      <c r="TOK109" s="30"/>
      <c r="TOL109" s="30"/>
      <c r="TOM109" s="30"/>
      <c r="TON109" s="30"/>
      <c r="TOO109" s="30"/>
      <c r="TOP109" s="30"/>
      <c r="TOQ109" s="30"/>
      <c r="TOR109" s="30"/>
      <c r="TOS109" s="30"/>
      <c r="TOT109" s="30"/>
      <c r="TOU109" s="30"/>
      <c r="TOV109" s="30"/>
      <c r="TOW109" s="30"/>
      <c r="TOX109" s="30"/>
      <c r="TOY109" s="30"/>
      <c r="TOZ109" s="30"/>
      <c r="TPA109" s="30"/>
      <c r="TPB109" s="30"/>
      <c r="TPC109" s="30"/>
      <c r="TPD109" s="30"/>
      <c r="TPE109" s="30"/>
      <c r="TPF109" s="30"/>
      <c r="TPG109" s="30"/>
      <c r="TPH109" s="30"/>
      <c r="TPI109" s="30"/>
      <c r="TPJ109" s="30"/>
      <c r="TPK109" s="30"/>
      <c r="TPL109" s="30"/>
      <c r="TPM109" s="30"/>
      <c r="TPN109" s="30"/>
      <c r="TPO109" s="30"/>
      <c r="TPP109" s="30"/>
      <c r="TPQ109" s="30"/>
      <c r="TPR109" s="30"/>
      <c r="TPS109" s="30"/>
      <c r="TPT109" s="30"/>
      <c r="TPU109" s="30"/>
      <c r="TPV109" s="30"/>
      <c r="TPW109" s="30"/>
      <c r="TPX109" s="30"/>
      <c r="TPY109" s="30"/>
      <c r="TPZ109" s="30"/>
      <c r="TQA109" s="30"/>
      <c r="TQB109" s="30"/>
      <c r="TQC109" s="30"/>
      <c r="TQD109" s="30"/>
      <c r="TQE109" s="30"/>
      <c r="TQF109" s="30"/>
      <c r="TQG109" s="30"/>
      <c r="TQH109" s="30"/>
      <c r="TQI109" s="30"/>
      <c r="TQJ109" s="30"/>
      <c r="TQK109" s="30"/>
      <c r="TQL109" s="30"/>
      <c r="TQM109" s="30"/>
      <c r="TQN109" s="30"/>
      <c r="TQO109" s="30"/>
      <c r="TQP109" s="30"/>
      <c r="TQQ109" s="30"/>
      <c r="TQR109" s="30"/>
      <c r="TQS109" s="30"/>
      <c r="TQT109" s="30"/>
      <c r="TQU109" s="30"/>
      <c r="TQV109" s="30"/>
      <c r="TQW109" s="30"/>
      <c r="TQX109" s="30"/>
      <c r="TQY109" s="30"/>
      <c r="TQZ109" s="30"/>
      <c r="TRA109" s="30"/>
      <c r="TRB109" s="30"/>
      <c r="TRC109" s="30"/>
      <c r="TRD109" s="30"/>
      <c r="TRE109" s="30"/>
      <c r="TRF109" s="30"/>
      <c r="TRG109" s="30"/>
      <c r="TRH109" s="30"/>
      <c r="TRI109" s="30"/>
      <c r="TRJ109" s="30"/>
      <c r="TRK109" s="30"/>
      <c r="TRL109" s="30"/>
      <c r="TRM109" s="30"/>
      <c r="TRN109" s="30"/>
      <c r="TRO109" s="30"/>
      <c r="TRP109" s="30"/>
      <c r="TRQ109" s="30"/>
      <c r="TRR109" s="30"/>
      <c r="TRS109" s="30"/>
      <c r="TRT109" s="30"/>
      <c r="TRU109" s="30"/>
      <c r="TRV109" s="30"/>
      <c r="TRW109" s="30"/>
      <c r="TRX109" s="30"/>
      <c r="TRY109" s="30"/>
      <c r="TRZ109" s="30"/>
      <c r="TSA109" s="30"/>
      <c r="TSB109" s="30"/>
      <c r="TSC109" s="30"/>
      <c r="TSD109" s="30"/>
      <c r="TSE109" s="30"/>
      <c r="TSF109" s="30"/>
      <c r="TSG109" s="30"/>
      <c r="TSH109" s="30"/>
      <c r="TSI109" s="30"/>
      <c r="TSJ109" s="30"/>
      <c r="TSK109" s="30"/>
      <c r="TSL109" s="30"/>
      <c r="TSM109" s="30"/>
      <c r="TSN109" s="30"/>
      <c r="TSO109" s="30"/>
      <c r="TSP109" s="30"/>
      <c r="TSQ109" s="30"/>
      <c r="TSR109" s="30"/>
      <c r="TSS109" s="30"/>
      <c r="TST109" s="30"/>
      <c r="TSU109" s="30"/>
      <c r="TSV109" s="30"/>
      <c r="TSW109" s="30"/>
      <c r="TSX109" s="30"/>
      <c r="TSY109" s="30"/>
      <c r="TSZ109" s="30"/>
      <c r="TTA109" s="30"/>
      <c r="TTB109" s="30"/>
      <c r="TTC109" s="30"/>
      <c r="TTD109" s="30"/>
      <c r="TTE109" s="30"/>
      <c r="TTF109" s="30"/>
      <c r="TTG109" s="30"/>
      <c r="TTH109" s="30"/>
      <c r="TTI109" s="30"/>
      <c r="TTJ109" s="30"/>
      <c r="TTK109" s="30"/>
      <c r="TTL109" s="30"/>
      <c r="TTM109" s="30"/>
      <c r="TTN109" s="30"/>
      <c r="TTO109" s="30"/>
      <c r="TTP109" s="30"/>
      <c r="TTQ109" s="30"/>
      <c r="TTR109" s="30"/>
      <c r="TTS109" s="30"/>
      <c r="TTT109" s="30"/>
      <c r="TTU109" s="30"/>
      <c r="TTV109" s="30"/>
      <c r="TTW109" s="30"/>
      <c r="TTX109" s="30"/>
      <c r="TTY109" s="30"/>
      <c r="TTZ109" s="30"/>
      <c r="TUA109" s="30"/>
      <c r="TUB109" s="30"/>
      <c r="TUC109" s="30"/>
      <c r="TUD109" s="30"/>
      <c r="TUE109" s="30"/>
      <c r="TUF109" s="30"/>
      <c r="TUG109" s="30"/>
      <c r="TUH109" s="30"/>
      <c r="TUI109" s="30"/>
      <c r="TUJ109" s="30"/>
      <c r="TUK109" s="30"/>
      <c r="TUL109" s="30"/>
      <c r="TUM109" s="30"/>
      <c r="TUN109" s="30"/>
      <c r="TUO109" s="30"/>
      <c r="TUP109" s="30"/>
      <c r="TUQ109" s="30"/>
      <c r="TUR109" s="30"/>
      <c r="TUS109" s="30"/>
      <c r="TUT109" s="30"/>
      <c r="TUU109" s="30"/>
      <c r="TUV109" s="30"/>
      <c r="TUW109" s="30"/>
      <c r="TUX109" s="30"/>
      <c r="TUY109" s="30"/>
      <c r="TUZ109" s="30"/>
      <c r="TVA109" s="30"/>
      <c r="TVB109" s="30"/>
      <c r="TVC109" s="30"/>
      <c r="TVD109" s="30"/>
      <c r="TVE109" s="30"/>
      <c r="TVF109" s="30"/>
      <c r="TVG109" s="30"/>
      <c r="TVH109" s="30"/>
      <c r="TVI109" s="30"/>
      <c r="TVJ109" s="30"/>
      <c r="TVK109" s="30"/>
      <c r="TVL109" s="30"/>
      <c r="TVM109" s="30"/>
      <c r="TVN109" s="30"/>
      <c r="TVO109" s="30"/>
      <c r="TVP109" s="30"/>
      <c r="TVQ109" s="30"/>
      <c r="TVR109" s="30"/>
      <c r="TVS109" s="30"/>
      <c r="TVT109" s="30"/>
      <c r="TVU109" s="30"/>
      <c r="TVV109" s="30"/>
      <c r="TVW109" s="30"/>
      <c r="TVX109" s="30"/>
      <c r="TVY109" s="30"/>
      <c r="TVZ109" s="30"/>
      <c r="TWA109" s="30"/>
      <c r="TWB109" s="30"/>
      <c r="TWC109" s="30"/>
      <c r="TWD109" s="30"/>
      <c r="TWE109" s="30"/>
      <c r="TWF109" s="30"/>
      <c r="TWG109" s="30"/>
      <c r="TWH109" s="30"/>
      <c r="TWI109" s="30"/>
      <c r="TWJ109" s="30"/>
      <c r="TWK109" s="30"/>
      <c r="TWL109" s="30"/>
      <c r="TWM109" s="30"/>
      <c r="TWN109" s="30"/>
      <c r="TWO109" s="30"/>
      <c r="TWP109" s="30"/>
      <c r="TWQ109" s="30"/>
      <c r="TWR109" s="30"/>
      <c r="TWS109" s="30"/>
      <c r="TWT109" s="30"/>
      <c r="TWU109" s="30"/>
      <c r="TWV109" s="30"/>
      <c r="TWW109" s="30"/>
      <c r="TWX109" s="30"/>
      <c r="TWY109" s="30"/>
      <c r="TWZ109" s="30"/>
      <c r="TXA109" s="30"/>
      <c r="TXB109" s="30"/>
      <c r="TXC109" s="30"/>
      <c r="TXD109" s="30"/>
      <c r="TXE109" s="30"/>
      <c r="TXF109" s="30"/>
      <c r="TXG109" s="30"/>
      <c r="TXH109" s="30"/>
      <c r="TXI109" s="30"/>
      <c r="TXJ109" s="30"/>
      <c r="TXK109" s="30"/>
      <c r="TXL109" s="30"/>
      <c r="TXM109" s="30"/>
      <c r="TXN109" s="30"/>
      <c r="TXO109" s="30"/>
      <c r="TXP109" s="30"/>
      <c r="TXQ109" s="30"/>
      <c r="TXR109" s="30"/>
      <c r="TXS109" s="30"/>
      <c r="TXT109" s="30"/>
      <c r="TXU109" s="30"/>
      <c r="TXV109" s="30"/>
      <c r="TXW109" s="30"/>
      <c r="TXX109" s="30"/>
      <c r="TXY109" s="30"/>
      <c r="TXZ109" s="30"/>
      <c r="TYA109" s="30"/>
      <c r="TYB109" s="30"/>
      <c r="TYC109" s="30"/>
      <c r="TYD109" s="30"/>
      <c r="TYE109" s="30"/>
      <c r="TYF109" s="30"/>
      <c r="TYG109" s="30"/>
      <c r="TYH109" s="30"/>
      <c r="TYI109" s="30"/>
      <c r="TYJ109" s="30"/>
      <c r="TYK109" s="30"/>
      <c r="TYL109" s="30"/>
      <c r="TYM109" s="30"/>
      <c r="TYN109" s="30"/>
      <c r="TYO109" s="30"/>
      <c r="TYP109" s="30"/>
      <c r="TYQ109" s="30"/>
      <c r="TYR109" s="30"/>
      <c r="TYS109" s="30"/>
      <c r="TYT109" s="30"/>
      <c r="TYU109" s="30"/>
      <c r="TYV109" s="30"/>
      <c r="TYW109" s="30"/>
      <c r="TYX109" s="30"/>
      <c r="TYY109" s="30"/>
      <c r="TYZ109" s="30"/>
      <c r="TZA109" s="30"/>
      <c r="TZB109" s="30"/>
      <c r="TZC109" s="30"/>
      <c r="TZD109" s="30"/>
      <c r="TZE109" s="30"/>
      <c r="TZF109" s="30"/>
      <c r="TZG109" s="30"/>
      <c r="TZH109" s="30"/>
      <c r="TZI109" s="30"/>
      <c r="TZJ109" s="30"/>
      <c r="TZK109" s="30"/>
      <c r="TZL109" s="30"/>
      <c r="TZM109" s="30"/>
      <c r="TZN109" s="30"/>
      <c r="TZO109" s="30"/>
      <c r="TZP109" s="30"/>
      <c r="TZQ109" s="30"/>
      <c r="TZR109" s="30"/>
      <c r="TZS109" s="30"/>
      <c r="TZT109" s="30"/>
      <c r="TZU109" s="30"/>
      <c r="TZV109" s="30"/>
      <c r="TZW109" s="30"/>
      <c r="TZX109" s="30"/>
      <c r="TZY109" s="30"/>
      <c r="TZZ109" s="30"/>
      <c r="UAA109" s="30"/>
      <c r="UAB109" s="30"/>
      <c r="UAC109" s="30"/>
      <c r="UAD109" s="30"/>
      <c r="UAE109" s="30"/>
      <c r="UAF109" s="30"/>
      <c r="UAG109" s="30"/>
      <c r="UAH109" s="30"/>
      <c r="UAI109" s="30"/>
      <c r="UAJ109" s="30"/>
      <c r="UAK109" s="30"/>
      <c r="UAL109" s="30"/>
      <c r="UAM109" s="30"/>
      <c r="UAN109" s="30"/>
      <c r="UAO109" s="30"/>
      <c r="UAP109" s="30"/>
      <c r="UAQ109" s="30"/>
      <c r="UAR109" s="30"/>
      <c r="UAS109" s="30"/>
      <c r="UAT109" s="30"/>
      <c r="UAU109" s="30"/>
      <c r="UAV109" s="30"/>
      <c r="UAW109" s="30"/>
      <c r="UAX109" s="30"/>
      <c r="UAY109" s="30"/>
      <c r="UAZ109" s="30"/>
      <c r="UBA109" s="30"/>
      <c r="UBB109" s="30"/>
      <c r="UBC109" s="30"/>
      <c r="UBD109" s="30"/>
      <c r="UBE109" s="30"/>
      <c r="UBF109" s="30"/>
      <c r="UBG109" s="30"/>
      <c r="UBH109" s="30"/>
      <c r="UBI109" s="30"/>
      <c r="UBJ109" s="30"/>
      <c r="UBK109" s="30"/>
      <c r="UBL109" s="30"/>
      <c r="UBM109" s="30"/>
      <c r="UBN109" s="30"/>
      <c r="UBO109" s="30"/>
      <c r="UBP109" s="30"/>
      <c r="UBQ109" s="30"/>
      <c r="UBR109" s="30"/>
      <c r="UBS109" s="30"/>
      <c r="UBT109" s="30"/>
      <c r="UBU109" s="30"/>
      <c r="UBV109" s="30"/>
      <c r="UBW109" s="30"/>
      <c r="UBX109" s="30"/>
      <c r="UBY109" s="30"/>
      <c r="UBZ109" s="30"/>
      <c r="UCA109" s="30"/>
      <c r="UCB109" s="30"/>
      <c r="UCC109" s="30"/>
      <c r="UCD109" s="30"/>
      <c r="UCE109" s="30"/>
      <c r="UCF109" s="30"/>
      <c r="UCG109" s="30"/>
      <c r="UCH109" s="30"/>
      <c r="UCI109" s="30"/>
      <c r="UCJ109" s="30"/>
      <c r="UCK109" s="30"/>
      <c r="UCL109" s="30"/>
      <c r="UCM109" s="30"/>
      <c r="UCN109" s="30"/>
      <c r="UCO109" s="30"/>
      <c r="UCP109" s="30"/>
      <c r="UCQ109" s="30"/>
      <c r="UCR109" s="30"/>
      <c r="UCS109" s="30"/>
      <c r="UCT109" s="30"/>
      <c r="UCU109" s="30"/>
      <c r="UCV109" s="30"/>
      <c r="UCW109" s="30"/>
      <c r="UCX109" s="30"/>
      <c r="UCY109" s="30"/>
      <c r="UCZ109" s="30"/>
      <c r="UDA109" s="30"/>
      <c r="UDB109" s="30"/>
      <c r="UDC109" s="30"/>
      <c r="UDD109" s="30"/>
      <c r="UDE109" s="30"/>
      <c r="UDF109" s="30"/>
      <c r="UDG109" s="30"/>
      <c r="UDH109" s="30"/>
      <c r="UDI109" s="30"/>
      <c r="UDJ109" s="30"/>
      <c r="UDK109" s="30"/>
      <c r="UDL109" s="30"/>
      <c r="UDM109" s="30"/>
      <c r="UDN109" s="30"/>
      <c r="UDO109" s="30"/>
      <c r="UDP109" s="30"/>
      <c r="UDQ109" s="30"/>
      <c r="UDR109" s="30"/>
      <c r="UDS109" s="30"/>
      <c r="UDT109" s="30"/>
      <c r="UDU109" s="30"/>
      <c r="UDV109" s="30"/>
      <c r="UDW109" s="30"/>
      <c r="UDX109" s="30"/>
      <c r="UDY109" s="30"/>
      <c r="UDZ109" s="30"/>
      <c r="UEA109" s="30"/>
      <c r="UEB109" s="30"/>
      <c r="UEC109" s="30"/>
      <c r="UED109" s="30"/>
      <c r="UEE109" s="30"/>
      <c r="UEF109" s="30"/>
      <c r="UEG109" s="30"/>
      <c r="UEH109" s="30"/>
      <c r="UEI109" s="30"/>
      <c r="UEJ109" s="30"/>
      <c r="UEK109" s="30"/>
      <c r="UEL109" s="30"/>
      <c r="UEM109" s="30"/>
      <c r="UEN109" s="30"/>
      <c r="UEO109" s="30"/>
      <c r="UEP109" s="30"/>
      <c r="UEQ109" s="30"/>
      <c r="UER109" s="30"/>
      <c r="UES109" s="30"/>
      <c r="UET109" s="30"/>
      <c r="UEU109" s="30"/>
      <c r="UEV109" s="30"/>
      <c r="UEW109" s="30"/>
      <c r="UEX109" s="30"/>
      <c r="UEY109" s="30"/>
      <c r="UEZ109" s="30"/>
      <c r="UFA109" s="30"/>
      <c r="UFB109" s="30"/>
      <c r="UFC109" s="30"/>
      <c r="UFD109" s="30"/>
      <c r="UFE109" s="30"/>
      <c r="UFF109" s="30"/>
      <c r="UFG109" s="30"/>
      <c r="UFH109" s="30"/>
      <c r="UFI109" s="30"/>
      <c r="UFJ109" s="30"/>
      <c r="UFK109" s="30"/>
      <c r="UFL109" s="30"/>
      <c r="UFM109" s="30"/>
      <c r="UFN109" s="30"/>
      <c r="UFO109" s="30"/>
      <c r="UFP109" s="30"/>
      <c r="UFQ109" s="30"/>
      <c r="UFR109" s="30"/>
      <c r="UFS109" s="30"/>
      <c r="UFT109" s="30"/>
      <c r="UFU109" s="30"/>
      <c r="UFV109" s="30"/>
      <c r="UFW109" s="30"/>
      <c r="UFX109" s="30"/>
      <c r="UFY109" s="30"/>
      <c r="UFZ109" s="30"/>
      <c r="UGA109" s="30"/>
      <c r="UGB109" s="30"/>
      <c r="UGC109" s="30"/>
      <c r="UGD109" s="30"/>
      <c r="UGE109" s="30"/>
      <c r="UGF109" s="30"/>
      <c r="UGG109" s="30"/>
      <c r="UGH109" s="30"/>
      <c r="UGI109" s="30"/>
      <c r="UGJ109" s="30"/>
      <c r="UGK109" s="30"/>
      <c r="UGL109" s="30"/>
      <c r="UGM109" s="30"/>
      <c r="UGN109" s="30"/>
      <c r="UGO109" s="30"/>
      <c r="UGP109" s="30"/>
      <c r="UGQ109" s="30"/>
      <c r="UGR109" s="30"/>
      <c r="UGS109" s="30"/>
      <c r="UGT109" s="30"/>
      <c r="UGU109" s="30"/>
      <c r="UGV109" s="30"/>
      <c r="UGW109" s="30"/>
      <c r="UGX109" s="30"/>
      <c r="UGY109" s="30"/>
      <c r="UGZ109" s="30"/>
      <c r="UHA109" s="30"/>
      <c r="UHB109" s="30"/>
      <c r="UHC109" s="30"/>
      <c r="UHD109" s="30"/>
      <c r="UHE109" s="30"/>
      <c r="UHF109" s="30"/>
      <c r="UHG109" s="30"/>
      <c r="UHH109" s="30"/>
      <c r="UHI109" s="30"/>
      <c r="UHJ109" s="30"/>
      <c r="UHK109" s="30"/>
      <c r="UHL109" s="30"/>
      <c r="UHM109" s="30"/>
      <c r="UHN109" s="30"/>
      <c r="UHO109" s="30"/>
      <c r="UHP109" s="30"/>
      <c r="UHQ109" s="30"/>
      <c r="UHR109" s="30"/>
      <c r="UHS109" s="30"/>
      <c r="UHT109" s="30"/>
      <c r="UHU109" s="30"/>
      <c r="UHV109" s="30"/>
      <c r="UHW109" s="30"/>
      <c r="UHX109" s="30"/>
      <c r="UHY109" s="30"/>
      <c r="UHZ109" s="30"/>
      <c r="UIA109" s="30"/>
      <c r="UIB109" s="30"/>
      <c r="UIC109" s="30"/>
      <c r="UID109" s="30"/>
      <c r="UIE109" s="30"/>
      <c r="UIF109" s="30"/>
      <c r="UIG109" s="30"/>
      <c r="UIH109" s="30"/>
      <c r="UII109" s="30"/>
      <c r="UIJ109" s="30"/>
      <c r="UIK109" s="30"/>
      <c r="UIL109" s="30"/>
      <c r="UIM109" s="30"/>
      <c r="UIN109" s="30"/>
      <c r="UIO109" s="30"/>
      <c r="UIP109" s="30"/>
      <c r="UIQ109" s="30"/>
      <c r="UIR109" s="30"/>
      <c r="UIS109" s="30"/>
      <c r="UIT109" s="30"/>
      <c r="UIU109" s="30"/>
      <c r="UIV109" s="30"/>
      <c r="UIW109" s="30"/>
      <c r="UIX109" s="30"/>
      <c r="UIY109" s="30"/>
      <c r="UIZ109" s="30"/>
      <c r="UJA109" s="30"/>
      <c r="UJB109" s="30"/>
      <c r="UJC109" s="30"/>
      <c r="UJD109" s="30"/>
      <c r="UJE109" s="30"/>
      <c r="UJF109" s="30"/>
      <c r="UJG109" s="30"/>
      <c r="UJH109" s="30"/>
      <c r="UJI109" s="30"/>
      <c r="UJJ109" s="30"/>
      <c r="UJK109" s="30"/>
      <c r="UJL109" s="30"/>
      <c r="UJM109" s="30"/>
      <c r="UJN109" s="30"/>
      <c r="UJO109" s="30"/>
      <c r="UJP109" s="30"/>
      <c r="UJQ109" s="30"/>
      <c r="UJR109" s="30"/>
      <c r="UJS109" s="30"/>
      <c r="UJT109" s="30"/>
      <c r="UJU109" s="30"/>
      <c r="UJV109" s="30"/>
      <c r="UJW109" s="30"/>
      <c r="UJX109" s="30"/>
      <c r="UJY109" s="30"/>
      <c r="UJZ109" s="30"/>
      <c r="UKA109" s="30"/>
      <c r="UKB109" s="30"/>
      <c r="UKC109" s="30"/>
      <c r="UKD109" s="30"/>
      <c r="UKE109" s="30"/>
      <c r="UKF109" s="30"/>
      <c r="UKG109" s="30"/>
      <c r="UKH109" s="30"/>
      <c r="UKI109" s="30"/>
      <c r="UKJ109" s="30"/>
      <c r="UKK109" s="30"/>
      <c r="UKL109" s="30"/>
      <c r="UKM109" s="30"/>
      <c r="UKN109" s="30"/>
      <c r="UKO109" s="30"/>
      <c r="UKP109" s="30"/>
      <c r="UKQ109" s="30"/>
      <c r="UKR109" s="30"/>
      <c r="UKS109" s="30"/>
      <c r="UKT109" s="30"/>
      <c r="UKU109" s="30"/>
      <c r="UKV109" s="30"/>
      <c r="UKW109" s="30"/>
      <c r="UKX109" s="30"/>
      <c r="UKY109" s="30"/>
      <c r="UKZ109" s="30"/>
      <c r="ULA109" s="30"/>
      <c r="ULB109" s="30"/>
      <c r="ULC109" s="30"/>
      <c r="ULD109" s="30"/>
      <c r="ULE109" s="30"/>
      <c r="ULF109" s="30"/>
      <c r="ULG109" s="30"/>
      <c r="ULH109" s="30"/>
      <c r="ULI109" s="30"/>
      <c r="ULJ109" s="30"/>
      <c r="ULK109" s="30"/>
      <c r="ULL109" s="30"/>
      <c r="ULM109" s="30"/>
      <c r="ULN109" s="30"/>
      <c r="ULO109" s="30"/>
      <c r="ULP109" s="30"/>
      <c r="ULQ109" s="30"/>
      <c r="ULR109" s="30"/>
      <c r="ULS109" s="30"/>
      <c r="ULT109" s="30"/>
      <c r="ULU109" s="30"/>
      <c r="ULV109" s="30"/>
      <c r="ULW109" s="30"/>
      <c r="ULX109" s="30"/>
      <c r="ULY109" s="30"/>
      <c r="ULZ109" s="30"/>
      <c r="UMA109" s="30"/>
      <c r="UMB109" s="30"/>
      <c r="UMC109" s="30"/>
      <c r="UMD109" s="30"/>
      <c r="UME109" s="30"/>
      <c r="UMF109" s="30"/>
      <c r="UMG109" s="30"/>
      <c r="UMH109" s="30"/>
      <c r="UMI109" s="30"/>
      <c r="UMJ109" s="30"/>
      <c r="UMK109" s="30"/>
      <c r="UML109" s="30"/>
      <c r="UMM109" s="30"/>
      <c r="UMN109" s="30"/>
      <c r="UMO109" s="30"/>
      <c r="UMP109" s="30"/>
      <c r="UMQ109" s="30"/>
      <c r="UMR109" s="30"/>
      <c r="UMS109" s="30"/>
      <c r="UMT109" s="30"/>
      <c r="UMU109" s="30"/>
      <c r="UMV109" s="30"/>
      <c r="UMW109" s="30"/>
      <c r="UMX109" s="30"/>
      <c r="UMY109" s="30"/>
      <c r="UMZ109" s="30"/>
      <c r="UNA109" s="30"/>
      <c r="UNB109" s="30"/>
      <c r="UNC109" s="30"/>
      <c r="UND109" s="30"/>
      <c r="UNE109" s="30"/>
      <c r="UNF109" s="30"/>
      <c r="UNG109" s="30"/>
      <c r="UNH109" s="30"/>
      <c r="UNI109" s="30"/>
      <c r="UNJ109" s="30"/>
      <c r="UNK109" s="30"/>
      <c r="UNL109" s="30"/>
      <c r="UNM109" s="30"/>
      <c r="UNN109" s="30"/>
      <c r="UNO109" s="30"/>
      <c r="UNP109" s="30"/>
      <c r="UNQ109" s="30"/>
      <c r="UNR109" s="30"/>
      <c r="UNS109" s="30"/>
      <c r="UNT109" s="30"/>
      <c r="UNU109" s="30"/>
      <c r="UNV109" s="30"/>
      <c r="UNW109" s="30"/>
      <c r="UNX109" s="30"/>
      <c r="UNY109" s="30"/>
      <c r="UNZ109" s="30"/>
      <c r="UOA109" s="30"/>
      <c r="UOB109" s="30"/>
      <c r="UOC109" s="30"/>
      <c r="UOD109" s="30"/>
      <c r="UOE109" s="30"/>
      <c r="UOF109" s="30"/>
      <c r="UOG109" s="30"/>
      <c r="UOH109" s="30"/>
      <c r="UOI109" s="30"/>
      <c r="UOJ109" s="30"/>
      <c r="UOK109" s="30"/>
      <c r="UOL109" s="30"/>
      <c r="UOM109" s="30"/>
      <c r="UON109" s="30"/>
      <c r="UOO109" s="30"/>
      <c r="UOP109" s="30"/>
      <c r="UOQ109" s="30"/>
      <c r="UOR109" s="30"/>
      <c r="UOS109" s="30"/>
      <c r="UOT109" s="30"/>
      <c r="UOU109" s="30"/>
      <c r="UOV109" s="30"/>
      <c r="UOW109" s="30"/>
      <c r="UOX109" s="30"/>
      <c r="UOY109" s="30"/>
      <c r="UOZ109" s="30"/>
      <c r="UPA109" s="30"/>
      <c r="UPB109" s="30"/>
      <c r="UPC109" s="30"/>
      <c r="UPD109" s="30"/>
      <c r="UPE109" s="30"/>
      <c r="UPF109" s="30"/>
      <c r="UPG109" s="30"/>
      <c r="UPH109" s="30"/>
      <c r="UPI109" s="30"/>
      <c r="UPJ109" s="30"/>
      <c r="UPK109" s="30"/>
      <c r="UPL109" s="30"/>
      <c r="UPM109" s="30"/>
      <c r="UPN109" s="30"/>
      <c r="UPO109" s="30"/>
      <c r="UPP109" s="30"/>
      <c r="UPQ109" s="30"/>
      <c r="UPR109" s="30"/>
      <c r="UPS109" s="30"/>
      <c r="UPT109" s="30"/>
      <c r="UPU109" s="30"/>
      <c r="UPV109" s="30"/>
      <c r="UPW109" s="30"/>
      <c r="UPX109" s="30"/>
      <c r="UPY109" s="30"/>
      <c r="UPZ109" s="30"/>
      <c r="UQA109" s="30"/>
      <c r="UQB109" s="30"/>
      <c r="UQC109" s="30"/>
      <c r="UQD109" s="30"/>
      <c r="UQE109" s="30"/>
      <c r="UQF109" s="30"/>
      <c r="UQG109" s="30"/>
      <c r="UQH109" s="30"/>
      <c r="UQI109" s="30"/>
      <c r="UQJ109" s="30"/>
      <c r="UQK109" s="30"/>
      <c r="UQL109" s="30"/>
      <c r="UQM109" s="30"/>
      <c r="UQN109" s="30"/>
      <c r="UQO109" s="30"/>
      <c r="UQP109" s="30"/>
      <c r="UQQ109" s="30"/>
      <c r="UQR109" s="30"/>
      <c r="UQS109" s="30"/>
      <c r="UQT109" s="30"/>
      <c r="UQU109" s="30"/>
      <c r="UQV109" s="30"/>
      <c r="UQW109" s="30"/>
      <c r="UQX109" s="30"/>
      <c r="UQY109" s="30"/>
      <c r="UQZ109" s="30"/>
      <c r="URA109" s="30"/>
      <c r="URB109" s="30"/>
      <c r="URC109" s="30"/>
      <c r="URD109" s="30"/>
      <c r="URE109" s="30"/>
      <c r="URF109" s="30"/>
      <c r="URG109" s="30"/>
      <c r="URH109" s="30"/>
      <c r="URI109" s="30"/>
      <c r="URJ109" s="30"/>
      <c r="URK109" s="30"/>
      <c r="URL109" s="30"/>
      <c r="URM109" s="30"/>
      <c r="URN109" s="30"/>
      <c r="URO109" s="30"/>
      <c r="URP109" s="30"/>
      <c r="URQ109" s="30"/>
      <c r="URR109" s="30"/>
      <c r="URS109" s="30"/>
      <c r="URT109" s="30"/>
      <c r="URU109" s="30"/>
      <c r="URV109" s="30"/>
      <c r="URW109" s="30"/>
      <c r="URX109" s="30"/>
      <c r="URY109" s="30"/>
      <c r="URZ109" s="30"/>
      <c r="USA109" s="30"/>
      <c r="USB109" s="30"/>
      <c r="USC109" s="30"/>
      <c r="USD109" s="30"/>
      <c r="USE109" s="30"/>
      <c r="USF109" s="30"/>
      <c r="USG109" s="30"/>
      <c r="USH109" s="30"/>
      <c r="USI109" s="30"/>
      <c r="USJ109" s="30"/>
      <c r="USK109" s="30"/>
      <c r="USL109" s="30"/>
      <c r="USM109" s="30"/>
      <c r="USN109" s="30"/>
      <c r="USO109" s="30"/>
      <c r="USP109" s="30"/>
      <c r="USQ109" s="30"/>
      <c r="USR109" s="30"/>
      <c r="USS109" s="30"/>
      <c r="UST109" s="30"/>
      <c r="USU109" s="30"/>
      <c r="USV109" s="30"/>
      <c r="USW109" s="30"/>
      <c r="USX109" s="30"/>
      <c r="USY109" s="30"/>
      <c r="USZ109" s="30"/>
      <c r="UTA109" s="30"/>
      <c r="UTB109" s="30"/>
      <c r="UTC109" s="30"/>
      <c r="UTD109" s="30"/>
      <c r="UTE109" s="30"/>
      <c r="UTF109" s="30"/>
      <c r="UTG109" s="30"/>
      <c r="UTH109" s="30"/>
      <c r="UTI109" s="30"/>
      <c r="UTJ109" s="30"/>
      <c r="UTK109" s="30"/>
      <c r="UTL109" s="30"/>
      <c r="UTM109" s="30"/>
      <c r="UTN109" s="30"/>
      <c r="UTO109" s="30"/>
      <c r="UTP109" s="30"/>
      <c r="UTQ109" s="30"/>
      <c r="UTR109" s="30"/>
      <c r="UTS109" s="30"/>
      <c r="UTT109" s="30"/>
      <c r="UTU109" s="30"/>
      <c r="UTV109" s="30"/>
      <c r="UTW109" s="30"/>
      <c r="UTX109" s="30"/>
      <c r="UTY109" s="30"/>
      <c r="UTZ109" s="30"/>
      <c r="UUA109" s="30"/>
      <c r="UUB109" s="30"/>
      <c r="UUC109" s="30"/>
      <c r="UUD109" s="30"/>
      <c r="UUE109" s="30"/>
      <c r="UUF109" s="30"/>
      <c r="UUG109" s="30"/>
      <c r="UUH109" s="30"/>
      <c r="UUI109" s="30"/>
      <c r="UUJ109" s="30"/>
      <c r="UUK109" s="30"/>
      <c r="UUL109" s="30"/>
      <c r="UUM109" s="30"/>
      <c r="UUN109" s="30"/>
      <c r="UUO109" s="30"/>
      <c r="UUP109" s="30"/>
      <c r="UUQ109" s="30"/>
      <c r="UUR109" s="30"/>
      <c r="UUS109" s="30"/>
      <c r="UUT109" s="30"/>
      <c r="UUU109" s="30"/>
      <c r="UUV109" s="30"/>
      <c r="UUW109" s="30"/>
      <c r="UUX109" s="30"/>
      <c r="UUY109" s="30"/>
      <c r="UUZ109" s="30"/>
      <c r="UVA109" s="30"/>
      <c r="UVB109" s="30"/>
      <c r="UVC109" s="30"/>
      <c r="UVD109" s="30"/>
      <c r="UVE109" s="30"/>
      <c r="UVF109" s="30"/>
      <c r="UVG109" s="30"/>
      <c r="UVH109" s="30"/>
      <c r="UVI109" s="30"/>
      <c r="UVJ109" s="30"/>
      <c r="UVK109" s="30"/>
      <c r="UVL109" s="30"/>
      <c r="UVM109" s="30"/>
      <c r="UVN109" s="30"/>
      <c r="UVO109" s="30"/>
      <c r="UVP109" s="30"/>
      <c r="UVQ109" s="30"/>
      <c r="UVR109" s="30"/>
      <c r="UVS109" s="30"/>
      <c r="UVT109" s="30"/>
      <c r="UVU109" s="30"/>
      <c r="UVV109" s="30"/>
      <c r="UVW109" s="30"/>
      <c r="UVX109" s="30"/>
      <c r="UVY109" s="30"/>
      <c r="UVZ109" s="30"/>
      <c r="UWA109" s="30"/>
      <c r="UWB109" s="30"/>
      <c r="UWC109" s="30"/>
      <c r="UWD109" s="30"/>
      <c r="UWE109" s="30"/>
      <c r="UWF109" s="30"/>
      <c r="UWG109" s="30"/>
      <c r="UWH109" s="30"/>
      <c r="UWI109" s="30"/>
      <c r="UWJ109" s="30"/>
      <c r="UWK109" s="30"/>
      <c r="UWL109" s="30"/>
      <c r="UWM109" s="30"/>
      <c r="UWN109" s="30"/>
      <c r="UWO109" s="30"/>
      <c r="UWP109" s="30"/>
      <c r="UWQ109" s="30"/>
      <c r="UWR109" s="30"/>
      <c r="UWS109" s="30"/>
      <c r="UWT109" s="30"/>
      <c r="UWU109" s="30"/>
      <c r="UWV109" s="30"/>
      <c r="UWW109" s="30"/>
      <c r="UWX109" s="30"/>
      <c r="UWY109" s="30"/>
      <c r="UWZ109" s="30"/>
      <c r="UXA109" s="30"/>
      <c r="UXB109" s="30"/>
      <c r="UXC109" s="30"/>
      <c r="UXD109" s="30"/>
      <c r="UXE109" s="30"/>
      <c r="UXF109" s="30"/>
      <c r="UXG109" s="30"/>
      <c r="UXH109" s="30"/>
      <c r="UXI109" s="30"/>
      <c r="UXJ109" s="30"/>
      <c r="UXK109" s="30"/>
      <c r="UXL109" s="30"/>
      <c r="UXM109" s="30"/>
      <c r="UXN109" s="30"/>
      <c r="UXO109" s="30"/>
      <c r="UXP109" s="30"/>
      <c r="UXQ109" s="30"/>
      <c r="UXR109" s="30"/>
      <c r="UXS109" s="30"/>
      <c r="UXT109" s="30"/>
      <c r="UXU109" s="30"/>
      <c r="UXV109" s="30"/>
      <c r="UXW109" s="30"/>
      <c r="UXX109" s="30"/>
      <c r="UXY109" s="30"/>
      <c r="UXZ109" s="30"/>
      <c r="UYA109" s="30"/>
      <c r="UYB109" s="30"/>
      <c r="UYC109" s="30"/>
      <c r="UYD109" s="30"/>
      <c r="UYE109" s="30"/>
      <c r="UYF109" s="30"/>
      <c r="UYG109" s="30"/>
      <c r="UYH109" s="30"/>
      <c r="UYI109" s="30"/>
      <c r="UYJ109" s="30"/>
      <c r="UYK109" s="30"/>
      <c r="UYL109" s="30"/>
      <c r="UYM109" s="30"/>
      <c r="UYN109" s="30"/>
      <c r="UYO109" s="30"/>
      <c r="UYP109" s="30"/>
      <c r="UYQ109" s="30"/>
      <c r="UYR109" s="30"/>
      <c r="UYS109" s="30"/>
      <c r="UYT109" s="30"/>
      <c r="UYU109" s="30"/>
      <c r="UYV109" s="30"/>
      <c r="UYW109" s="30"/>
      <c r="UYX109" s="30"/>
      <c r="UYY109" s="30"/>
      <c r="UYZ109" s="30"/>
      <c r="UZA109" s="30"/>
      <c r="UZB109" s="30"/>
      <c r="UZC109" s="30"/>
      <c r="UZD109" s="30"/>
      <c r="UZE109" s="30"/>
      <c r="UZF109" s="30"/>
      <c r="UZG109" s="30"/>
      <c r="UZH109" s="30"/>
      <c r="UZI109" s="30"/>
      <c r="UZJ109" s="30"/>
      <c r="UZK109" s="30"/>
      <c r="UZL109" s="30"/>
      <c r="UZM109" s="30"/>
      <c r="UZN109" s="30"/>
      <c r="UZO109" s="30"/>
      <c r="UZP109" s="30"/>
      <c r="UZQ109" s="30"/>
      <c r="UZR109" s="30"/>
      <c r="UZS109" s="30"/>
      <c r="UZT109" s="30"/>
      <c r="UZU109" s="30"/>
      <c r="UZV109" s="30"/>
      <c r="UZW109" s="30"/>
      <c r="UZX109" s="30"/>
      <c r="UZY109" s="30"/>
      <c r="UZZ109" s="30"/>
      <c r="VAA109" s="30"/>
      <c r="VAB109" s="30"/>
      <c r="VAC109" s="30"/>
      <c r="VAD109" s="30"/>
      <c r="VAE109" s="30"/>
      <c r="VAF109" s="30"/>
      <c r="VAG109" s="30"/>
      <c r="VAH109" s="30"/>
      <c r="VAI109" s="30"/>
      <c r="VAJ109" s="30"/>
      <c r="VAK109" s="30"/>
      <c r="VAL109" s="30"/>
      <c r="VAM109" s="30"/>
      <c r="VAN109" s="30"/>
      <c r="VAO109" s="30"/>
      <c r="VAP109" s="30"/>
      <c r="VAQ109" s="30"/>
      <c r="VAR109" s="30"/>
      <c r="VAS109" s="30"/>
      <c r="VAT109" s="30"/>
      <c r="VAU109" s="30"/>
      <c r="VAV109" s="30"/>
      <c r="VAW109" s="30"/>
      <c r="VAX109" s="30"/>
      <c r="VAY109" s="30"/>
      <c r="VAZ109" s="30"/>
      <c r="VBA109" s="30"/>
      <c r="VBB109" s="30"/>
      <c r="VBC109" s="30"/>
      <c r="VBD109" s="30"/>
      <c r="VBE109" s="30"/>
      <c r="VBF109" s="30"/>
      <c r="VBG109" s="30"/>
      <c r="VBH109" s="30"/>
      <c r="VBI109" s="30"/>
      <c r="VBJ109" s="30"/>
      <c r="VBK109" s="30"/>
      <c r="VBL109" s="30"/>
      <c r="VBM109" s="30"/>
      <c r="VBN109" s="30"/>
      <c r="VBO109" s="30"/>
      <c r="VBP109" s="30"/>
      <c r="VBQ109" s="30"/>
      <c r="VBR109" s="30"/>
      <c r="VBS109" s="30"/>
      <c r="VBT109" s="30"/>
      <c r="VBU109" s="30"/>
      <c r="VBV109" s="30"/>
      <c r="VBW109" s="30"/>
      <c r="VBX109" s="30"/>
      <c r="VBY109" s="30"/>
      <c r="VBZ109" s="30"/>
      <c r="VCA109" s="30"/>
      <c r="VCB109" s="30"/>
      <c r="VCC109" s="30"/>
      <c r="VCD109" s="30"/>
      <c r="VCE109" s="30"/>
      <c r="VCF109" s="30"/>
      <c r="VCG109" s="30"/>
      <c r="VCH109" s="30"/>
      <c r="VCI109" s="30"/>
      <c r="VCJ109" s="30"/>
      <c r="VCK109" s="30"/>
      <c r="VCL109" s="30"/>
      <c r="VCM109" s="30"/>
      <c r="VCN109" s="30"/>
      <c r="VCO109" s="30"/>
      <c r="VCP109" s="30"/>
      <c r="VCQ109" s="30"/>
      <c r="VCR109" s="30"/>
      <c r="VCS109" s="30"/>
      <c r="VCT109" s="30"/>
      <c r="VCU109" s="30"/>
      <c r="VCV109" s="30"/>
      <c r="VCW109" s="30"/>
      <c r="VCX109" s="30"/>
      <c r="VCY109" s="30"/>
      <c r="VCZ109" s="30"/>
      <c r="VDA109" s="30"/>
      <c r="VDB109" s="30"/>
      <c r="VDC109" s="30"/>
      <c r="VDD109" s="30"/>
      <c r="VDE109" s="30"/>
      <c r="VDF109" s="30"/>
      <c r="VDG109" s="30"/>
      <c r="VDH109" s="30"/>
      <c r="VDI109" s="30"/>
      <c r="VDJ109" s="30"/>
      <c r="VDK109" s="30"/>
      <c r="VDL109" s="30"/>
      <c r="VDM109" s="30"/>
      <c r="VDN109" s="30"/>
      <c r="VDO109" s="30"/>
      <c r="VDP109" s="30"/>
      <c r="VDQ109" s="30"/>
      <c r="VDR109" s="30"/>
      <c r="VDS109" s="30"/>
      <c r="VDT109" s="30"/>
      <c r="VDU109" s="30"/>
      <c r="VDV109" s="30"/>
      <c r="VDW109" s="30"/>
      <c r="VDX109" s="30"/>
      <c r="VDY109" s="30"/>
      <c r="VDZ109" s="30"/>
      <c r="VEA109" s="30"/>
      <c r="VEB109" s="30"/>
      <c r="VEC109" s="30"/>
      <c r="VED109" s="30"/>
      <c r="VEE109" s="30"/>
      <c r="VEF109" s="30"/>
      <c r="VEG109" s="30"/>
      <c r="VEH109" s="30"/>
      <c r="VEI109" s="30"/>
      <c r="VEJ109" s="30"/>
      <c r="VEK109" s="30"/>
      <c r="VEL109" s="30"/>
      <c r="VEM109" s="30"/>
      <c r="VEN109" s="30"/>
      <c r="VEO109" s="30"/>
      <c r="VEP109" s="30"/>
      <c r="VEQ109" s="30"/>
      <c r="VER109" s="30"/>
      <c r="VES109" s="30"/>
      <c r="VET109" s="30"/>
      <c r="VEU109" s="30"/>
      <c r="VEV109" s="30"/>
      <c r="VEW109" s="30"/>
      <c r="VEX109" s="30"/>
      <c r="VEY109" s="30"/>
      <c r="VEZ109" s="30"/>
      <c r="VFA109" s="30"/>
      <c r="VFB109" s="30"/>
      <c r="VFC109" s="30"/>
      <c r="VFD109" s="30"/>
      <c r="VFE109" s="30"/>
      <c r="VFF109" s="30"/>
      <c r="VFG109" s="30"/>
      <c r="VFH109" s="30"/>
      <c r="VFI109" s="30"/>
      <c r="VFJ109" s="30"/>
      <c r="VFK109" s="30"/>
      <c r="VFL109" s="30"/>
      <c r="VFM109" s="30"/>
      <c r="VFN109" s="30"/>
      <c r="VFO109" s="30"/>
      <c r="VFP109" s="30"/>
      <c r="VFQ109" s="30"/>
      <c r="VFR109" s="30"/>
      <c r="VFS109" s="30"/>
      <c r="VFT109" s="30"/>
      <c r="VFU109" s="30"/>
      <c r="VFV109" s="30"/>
      <c r="VFW109" s="30"/>
      <c r="VFX109" s="30"/>
      <c r="VFY109" s="30"/>
      <c r="VFZ109" s="30"/>
      <c r="VGA109" s="30"/>
      <c r="VGB109" s="30"/>
      <c r="VGC109" s="30"/>
      <c r="VGD109" s="30"/>
      <c r="VGE109" s="30"/>
      <c r="VGF109" s="30"/>
      <c r="VGG109" s="30"/>
      <c r="VGH109" s="30"/>
      <c r="VGI109" s="30"/>
      <c r="VGJ109" s="30"/>
      <c r="VGK109" s="30"/>
      <c r="VGL109" s="30"/>
      <c r="VGM109" s="30"/>
      <c r="VGN109" s="30"/>
      <c r="VGO109" s="30"/>
      <c r="VGP109" s="30"/>
      <c r="VGQ109" s="30"/>
      <c r="VGR109" s="30"/>
      <c r="VGS109" s="30"/>
      <c r="VGT109" s="30"/>
      <c r="VGU109" s="30"/>
      <c r="VGV109" s="30"/>
      <c r="VGW109" s="30"/>
      <c r="VGX109" s="30"/>
      <c r="VGY109" s="30"/>
      <c r="VGZ109" s="30"/>
      <c r="VHA109" s="30"/>
      <c r="VHB109" s="30"/>
      <c r="VHC109" s="30"/>
      <c r="VHD109" s="30"/>
      <c r="VHE109" s="30"/>
      <c r="VHF109" s="30"/>
      <c r="VHG109" s="30"/>
      <c r="VHH109" s="30"/>
      <c r="VHI109" s="30"/>
      <c r="VHJ109" s="30"/>
      <c r="VHK109" s="30"/>
      <c r="VHL109" s="30"/>
      <c r="VHM109" s="30"/>
      <c r="VHN109" s="30"/>
      <c r="VHO109" s="30"/>
      <c r="VHP109" s="30"/>
      <c r="VHQ109" s="30"/>
      <c r="VHR109" s="30"/>
      <c r="VHS109" s="30"/>
      <c r="VHT109" s="30"/>
      <c r="VHU109" s="30"/>
      <c r="VHV109" s="30"/>
      <c r="VHW109" s="30"/>
      <c r="VHX109" s="30"/>
      <c r="VHY109" s="30"/>
      <c r="VHZ109" s="30"/>
      <c r="VIA109" s="30"/>
      <c r="VIB109" s="30"/>
      <c r="VIC109" s="30"/>
      <c r="VID109" s="30"/>
      <c r="VIE109" s="30"/>
      <c r="VIF109" s="30"/>
      <c r="VIG109" s="30"/>
      <c r="VIH109" s="30"/>
      <c r="VII109" s="30"/>
      <c r="VIJ109" s="30"/>
      <c r="VIK109" s="30"/>
      <c r="VIL109" s="30"/>
      <c r="VIM109" s="30"/>
      <c r="VIN109" s="30"/>
      <c r="VIO109" s="30"/>
      <c r="VIP109" s="30"/>
      <c r="VIQ109" s="30"/>
      <c r="VIR109" s="30"/>
      <c r="VIS109" s="30"/>
      <c r="VIT109" s="30"/>
      <c r="VIU109" s="30"/>
      <c r="VIV109" s="30"/>
      <c r="VIW109" s="30"/>
      <c r="VIX109" s="30"/>
      <c r="VIY109" s="30"/>
      <c r="VIZ109" s="30"/>
      <c r="VJA109" s="30"/>
      <c r="VJB109" s="30"/>
      <c r="VJC109" s="30"/>
      <c r="VJD109" s="30"/>
      <c r="VJE109" s="30"/>
      <c r="VJF109" s="30"/>
      <c r="VJG109" s="30"/>
      <c r="VJH109" s="30"/>
      <c r="VJI109" s="30"/>
      <c r="VJJ109" s="30"/>
      <c r="VJK109" s="30"/>
      <c r="VJL109" s="30"/>
      <c r="VJM109" s="30"/>
      <c r="VJN109" s="30"/>
      <c r="VJO109" s="30"/>
      <c r="VJP109" s="30"/>
      <c r="VJQ109" s="30"/>
      <c r="VJR109" s="30"/>
      <c r="VJS109" s="30"/>
      <c r="VJT109" s="30"/>
      <c r="VJU109" s="30"/>
      <c r="VJV109" s="30"/>
      <c r="VJW109" s="30"/>
      <c r="VJX109" s="30"/>
      <c r="VJY109" s="30"/>
      <c r="VJZ109" s="30"/>
      <c r="VKA109" s="30"/>
      <c r="VKB109" s="30"/>
      <c r="VKC109" s="30"/>
      <c r="VKD109" s="30"/>
      <c r="VKE109" s="30"/>
      <c r="VKF109" s="30"/>
      <c r="VKG109" s="30"/>
      <c r="VKH109" s="30"/>
      <c r="VKI109" s="30"/>
      <c r="VKJ109" s="30"/>
      <c r="VKK109" s="30"/>
      <c r="VKL109" s="30"/>
      <c r="VKM109" s="30"/>
      <c r="VKN109" s="30"/>
      <c r="VKO109" s="30"/>
      <c r="VKP109" s="30"/>
      <c r="VKQ109" s="30"/>
      <c r="VKR109" s="30"/>
      <c r="VKS109" s="30"/>
      <c r="VKT109" s="30"/>
      <c r="VKU109" s="30"/>
      <c r="VKV109" s="30"/>
      <c r="VKW109" s="30"/>
      <c r="VKX109" s="30"/>
      <c r="VKY109" s="30"/>
      <c r="VKZ109" s="30"/>
      <c r="VLA109" s="30"/>
      <c r="VLB109" s="30"/>
      <c r="VLC109" s="30"/>
      <c r="VLD109" s="30"/>
      <c r="VLE109" s="30"/>
      <c r="VLF109" s="30"/>
      <c r="VLG109" s="30"/>
      <c r="VLH109" s="30"/>
      <c r="VLI109" s="30"/>
      <c r="VLJ109" s="30"/>
      <c r="VLK109" s="30"/>
      <c r="VLL109" s="30"/>
      <c r="VLM109" s="30"/>
      <c r="VLN109" s="30"/>
      <c r="VLO109" s="30"/>
      <c r="VLP109" s="30"/>
      <c r="VLQ109" s="30"/>
      <c r="VLR109" s="30"/>
      <c r="VLS109" s="30"/>
      <c r="VLT109" s="30"/>
      <c r="VLU109" s="30"/>
      <c r="VLV109" s="30"/>
      <c r="VLW109" s="30"/>
      <c r="VLX109" s="30"/>
      <c r="VLY109" s="30"/>
      <c r="VLZ109" s="30"/>
      <c r="VMA109" s="30"/>
      <c r="VMB109" s="30"/>
      <c r="VMC109" s="30"/>
      <c r="VMD109" s="30"/>
      <c r="VME109" s="30"/>
      <c r="VMF109" s="30"/>
      <c r="VMG109" s="30"/>
      <c r="VMH109" s="30"/>
      <c r="VMI109" s="30"/>
      <c r="VMJ109" s="30"/>
      <c r="VMK109" s="30"/>
      <c r="VML109" s="30"/>
      <c r="VMM109" s="30"/>
      <c r="VMN109" s="30"/>
      <c r="VMO109" s="30"/>
      <c r="VMP109" s="30"/>
      <c r="VMQ109" s="30"/>
      <c r="VMR109" s="30"/>
      <c r="VMS109" s="30"/>
      <c r="VMT109" s="30"/>
      <c r="VMU109" s="30"/>
      <c r="VMV109" s="30"/>
      <c r="VMW109" s="30"/>
      <c r="VMX109" s="30"/>
      <c r="VMY109" s="30"/>
      <c r="VMZ109" s="30"/>
      <c r="VNA109" s="30"/>
      <c r="VNB109" s="30"/>
      <c r="VNC109" s="30"/>
      <c r="VND109" s="30"/>
      <c r="VNE109" s="30"/>
      <c r="VNF109" s="30"/>
      <c r="VNG109" s="30"/>
      <c r="VNH109" s="30"/>
      <c r="VNI109" s="30"/>
      <c r="VNJ109" s="30"/>
      <c r="VNK109" s="30"/>
      <c r="VNL109" s="30"/>
      <c r="VNM109" s="30"/>
      <c r="VNN109" s="30"/>
      <c r="VNO109" s="30"/>
      <c r="VNP109" s="30"/>
      <c r="VNQ109" s="30"/>
      <c r="VNR109" s="30"/>
      <c r="VNS109" s="30"/>
      <c r="VNT109" s="30"/>
      <c r="VNU109" s="30"/>
      <c r="VNV109" s="30"/>
      <c r="VNW109" s="30"/>
      <c r="VNX109" s="30"/>
      <c r="VNY109" s="30"/>
      <c r="VNZ109" s="30"/>
      <c r="VOA109" s="30"/>
      <c r="VOB109" s="30"/>
      <c r="VOC109" s="30"/>
      <c r="VOD109" s="30"/>
      <c r="VOE109" s="30"/>
      <c r="VOF109" s="30"/>
      <c r="VOG109" s="30"/>
      <c r="VOH109" s="30"/>
      <c r="VOI109" s="30"/>
      <c r="VOJ109" s="30"/>
      <c r="VOK109" s="30"/>
      <c r="VOL109" s="30"/>
      <c r="VOM109" s="30"/>
      <c r="VON109" s="30"/>
      <c r="VOO109" s="30"/>
      <c r="VOP109" s="30"/>
      <c r="VOQ109" s="30"/>
      <c r="VOR109" s="30"/>
      <c r="VOS109" s="30"/>
      <c r="VOT109" s="30"/>
      <c r="VOU109" s="30"/>
      <c r="VOV109" s="30"/>
      <c r="VOW109" s="30"/>
      <c r="VOX109" s="30"/>
      <c r="VOY109" s="30"/>
      <c r="VOZ109" s="30"/>
      <c r="VPA109" s="30"/>
      <c r="VPB109" s="30"/>
      <c r="VPC109" s="30"/>
      <c r="VPD109" s="30"/>
      <c r="VPE109" s="30"/>
      <c r="VPF109" s="30"/>
      <c r="VPG109" s="30"/>
      <c r="VPH109" s="30"/>
      <c r="VPI109" s="30"/>
      <c r="VPJ109" s="30"/>
      <c r="VPK109" s="30"/>
      <c r="VPL109" s="30"/>
      <c r="VPM109" s="30"/>
      <c r="VPN109" s="30"/>
      <c r="VPO109" s="30"/>
      <c r="VPP109" s="30"/>
      <c r="VPQ109" s="30"/>
      <c r="VPR109" s="30"/>
      <c r="VPS109" s="30"/>
      <c r="VPT109" s="30"/>
      <c r="VPU109" s="30"/>
      <c r="VPV109" s="30"/>
      <c r="VPW109" s="30"/>
      <c r="VPX109" s="30"/>
      <c r="VPY109" s="30"/>
      <c r="VPZ109" s="30"/>
      <c r="VQA109" s="30"/>
      <c r="VQB109" s="30"/>
      <c r="VQC109" s="30"/>
      <c r="VQD109" s="30"/>
      <c r="VQE109" s="30"/>
      <c r="VQF109" s="30"/>
      <c r="VQG109" s="30"/>
      <c r="VQH109" s="30"/>
      <c r="VQI109" s="30"/>
      <c r="VQJ109" s="30"/>
      <c r="VQK109" s="30"/>
      <c r="VQL109" s="30"/>
      <c r="VQM109" s="30"/>
      <c r="VQN109" s="30"/>
      <c r="VQO109" s="30"/>
      <c r="VQP109" s="30"/>
      <c r="VQQ109" s="30"/>
      <c r="VQR109" s="30"/>
      <c r="VQS109" s="30"/>
      <c r="VQT109" s="30"/>
      <c r="VQU109" s="30"/>
      <c r="VQV109" s="30"/>
      <c r="VQW109" s="30"/>
      <c r="VQX109" s="30"/>
      <c r="VQY109" s="30"/>
      <c r="VQZ109" s="30"/>
      <c r="VRA109" s="30"/>
      <c r="VRB109" s="30"/>
      <c r="VRC109" s="30"/>
      <c r="VRD109" s="30"/>
      <c r="VRE109" s="30"/>
      <c r="VRF109" s="30"/>
      <c r="VRG109" s="30"/>
      <c r="VRH109" s="30"/>
      <c r="VRI109" s="30"/>
      <c r="VRJ109" s="30"/>
      <c r="VRK109" s="30"/>
      <c r="VRL109" s="30"/>
      <c r="VRM109" s="30"/>
      <c r="VRN109" s="30"/>
      <c r="VRO109" s="30"/>
      <c r="VRP109" s="30"/>
      <c r="VRQ109" s="30"/>
      <c r="VRR109" s="30"/>
      <c r="VRS109" s="30"/>
      <c r="VRT109" s="30"/>
      <c r="VRU109" s="30"/>
      <c r="VRV109" s="30"/>
      <c r="VRW109" s="30"/>
      <c r="VRX109" s="30"/>
      <c r="VRY109" s="30"/>
      <c r="VRZ109" s="30"/>
      <c r="VSA109" s="30"/>
      <c r="VSB109" s="30"/>
      <c r="VSC109" s="30"/>
      <c r="VSD109" s="30"/>
      <c r="VSE109" s="30"/>
      <c r="VSF109" s="30"/>
      <c r="VSG109" s="30"/>
      <c r="VSH109" s="30"/>
      <c r="VSI109" s="30"/>
      <c r="VSJ109" s="30"/>
      <c r="VSK109" s="30"/>
      <c r="VSL109" s="30"/>
      <c r="VSM109" s="30"/>
      <c r="VSN109" s="30"/>
      <c r="VSO109" s="30"/>
      <c r="VSP109" s="30"/>
      <c r="VSQ109" s="30"/>
      <c r="VSR109" s="30"/>
      <c r="VSS109" s="30"/>
      <c r="VST109" s="30"/>
      <c r="VSU109" s="30"/>
      <c r="VSV109" s="30"/>
      <c r="VSW109" s="30"/>
      <c r="VSX109" s="30"/>
      <c r="VSY109" s="30"/>
      <c r="VSZ109" s="30"/>
      <c r="VTA109" s="30"/>
      <c r="VTB109" s="30"/>
      <c r="VTC109" s="30"/>
      <c r="VTD109" s="30"/>
      <c r="VTE109" s="30"/>
      <c r="VTF109" s="30"/>
      <c r="VTG109" s="30"/>
      <c r="VTH109" s="30"/>
      <c r="VTI109" s="30"/>
      <c r="VTJ109" s="30"/>
      <c r="VTK109" s="30"/>
      <c r="VTL109" s="30"/>
      <c r="VTM109" s="30"/>
      <c r="VTN109" s="30"/>
      <c r="VTO109" s="30"/>
      <c r="VTP109" s="30"/>
      <c r="VTQ109" s="30"/>
      <c r="VTR109" s="30"/>
      <c r="VTS109" s="30"/>
      <c r="VTT109" s="30"/>
      <c r="VTU109" s="30"/>
      <c r="VTV109" s="30"/>
      <c r="VTW109" s="30"/>
      <c r="VTX109" s="30"/>
      <c r="VTY109" s="30"/>
      <c r="VTZ109" s="30"/>
      <c r="VUA109" s="30"/>
      <c r="VUB109" s="30"/>
      <c r="VUC109" s="30"/>
      <c r="VUD109" s="30"/>
      <c r="VUE109" s="30"/>
      <c r="VUF109" s="30"/>
      <c r="VUG109" s="30"/>
      <c r="VUH109" s="30"/>
      <c r="VUI109" s="30"/>
      <c r="VUJ109" s="30"/>
      <c r="VUK109" s="30"/>
      <c r="VUL109" s="30"/>
      <c r="VUM109" s="30"/>
      <c r="VUN109" s="30"/>
      <c r="VUO109" s="30"/>
      <c r="VUP109" s="30"/>
      <c r="VUQ109" s="30"/>
      <c r="VUR109" s="30"/>
      <c r="VUS109" s="30"/>
      <c r="VUT109" s="30"/>
      <c r="VUU109" s="30"/>
      <c r="VUV109" s="30"/>
      <c r="VUW109" s="30"/>
      <c r="VUX109" s="30"/>
      <c r="VUY109" s="30"/>
      <c r="VUZ109" s="30"/>
      <c r="VVA109" s="30"/>
      <c r="VVB109" s="30"/>
      <c r="VVC109" s="30"/>
      <c r="VVD109" s="30"/>
      <c r="VVE109" s="30"/>
      <c r="VVF109" s="30"/>
      <c r="VVG109" s="30"/>
      <c r="VVH109" s="30"/>
      <c r="VVI109" s="30"/>
      <c r="VVJ109" s="30"/>
      <c r="VVK109" s="30"/>
      <c r="VVL109" s="30"/>
      <c r="VVM109" s="30"/>
      <c r="VVN109" s="30"/>
      <c r="VVO109" s="30"/>
      <c r="VVP109" s="30"/>
      <c r="VVQ109" s="30"/>
      <c r="VVR109" s="30"/>
      <c r="VVS109" s="30"/>
      <c r="VVT109" s="30"/>
      <c r="VVU109" s="30"/>
      <c r="VVV109" s="30"/>
      <c r="VVW109" s="30"/>
      <c r="VVX109" s="30"/>
      <c r="VVY109" s="30"/>
      <c r="VVZ109" s="30"/>
      <c r="VWA109" s="30"/>
      <c r="VWB109" s="30"/>
      <c r="VWC109" s="30"/>
      <c r="VWD109" s="30"/>
      <c r="VWE109" s="30"/>
      <c r="VWF109" s="30"/>
      <c r="VWG109" s="30"/>
      <c r="VWH109" s="30"/>
      <c r="VWI109" s="30"/>
      <c r="VWJ109" s="30"/>
      <c r="VWK109" s="30"/>
      <c r="VWL109" s="30"/>
      <c r="VWM109" s="30"/>
      <c r="VWN109" s="30"/>
      <c r="VWO109" s="30"/>
      <c r="VWP109" s="30"/>
      <c r="VWQ109" s="30"/>
      <c r="VWR109" s="30"/>
      <c r="VWS109" s="30"/>
      <c r="VWT109" s="30"/>
      <c r="VWU109" s="30"/>
      <c r="VWV109" s="30"/>
      <c r="VWW109" s="30"/>
      <c r="VWX109" s="30"/>
      <c r="VWY109" s="30"/>
      <c r="VWZ109" s="30"/>
      <c r="VXA109" s="30"/>
      <c r="VXB109" s="30"/>
      <c r="VXC109" s="30"/>
      <c r="VXD109" s="30"/>
      <c r="VXE109" s="30"/>
      <c r="VXF109" s="30"/>
      <c r="VXG109" s="30"/>
      <c r="VXH109" s="30"/>
      <c r="VXI109" s="30"/>
      <c r="VXJ109" s="30"/>
      <c r="VXK109" s="30"/>
      <c r="VXL109" s="30"/>
      <c r="VXM109" s="30"/>
      <c r="VXN109" s="30"/>
      <c r="VXO109" s="30"/>
      <c r="VXP109" s="30"/>
      <c r="VXQ109" s="30"/>
      <c r="VXR109" s="30"/>
      <c r="VXS109" s="30"/>
      <c r="VXT109" s="30"/>
      <c r="VXU109" s="30"/>
      <c r="VXV109" s="30"/>
      <c r="VXW109" s="30"/>
      <c r="VXX109" s="30"/>
      <c r="VXY109" s="30"/>
      <c r="VXZ109" s="30"/>
      <c r="VYA109" s="30"/>
      <c r="VYB109" s="30"/>
      <c r="VYC109" s="30"/>
      <c r="VYD109" s="30"/>
      <c r="VYE109" s="30"/>
      <c r="VYF109" s="30"/>
      <c r="VYG109" s="30"/>
      <c r="VYH109" s="30"/>
      <c r="VYI109" s="30"/>
      <c r="VYJ109" s="30"/>
      <c r="VYK109" s="30"/>
      <c r="VYL109" s="30"/>
      <c r="VYM109" s="30"/>
      <c r="VYN109" s="30"/>
      <c r="VYO109" s="30"/>
      <c r="VYP109" s="30"/>
      <c r="VYQ109" s="30"/>
      <c r="VYR109" s="30"/>
      <c r="VYS109" s="30"/>
      <c r="VYT109" s="30"/>
      <c r="VYU109" s="30"/>
      <c r="VYV109" s="30"/>
      <c r="VYW109" s="30"/>
      <c r="VYX109" s="30"/>
      <c r="VYY109" s="30"/>
      <c r="VYZ109" s="30"/>
      <c r="VZA109" s="30"/>
      <c r="VZB109" s="30"/>
      <c r="VZC109" s="30"/>
      <c r="VZD109" s="30"/>
      <c r="VZE109" s="30"/>
      <c r="VZF109" s="30"/>
      <c r="VZG109" s="30"/>
      <c r="VZH109" s="30"/>
      <c r="VZI109" s="30"/>
      <c r="VZJ109" s="30"/>
      <c r="VZK109" s="30"/>
      <c r="VZL109" s="30"/>
      <c r="VZM109" s="30"/>
      <c r="VZN109" s="30"/>
      <c r="VZO109" s="30"/>
      <c r="VZP109" s="30"/>
      <c r="VZQ109" s="30"/>
      <c r="VZR109" s="30"/>
      <c r="VZS109" s="30"/>
      <c r="VZT109" s="30"/>
      <c r="VZU109" s="30"/>
      <c r="VZV109" s="30"/>
      <c r="VZW109" s="30"/>
      <c r="VZX109" s="30"/>
      <c r="VZY109" s="30"/>
      <c r="VZZ109" s="30"/>
      <c r="WAA109" s="30"/>
      <c r="WAB109" s="30"/>
      <c r="WAC109" s="30"/>
      <c r="WAD109" s="30"/>
      <c r="WAE109" s="30"/>
      <c r="WAF109" s="30"/>
      <c r="WAG109" s="30"/>
      <c r="WAH109" s="30"/>
      <c r="WAI109" s="30"/>
      <c r="WAJ109" s="30"/>
      <c r="WAK109" s="30"/>
      <c r="WAL109" s="30"/>
      <c r="WAM109" s="30"/>
      <c r="WAN109" s="30"/>
      <c r="WAO109" s="30"/>
      <c r="WAP109" s="30"/>
      <c r="WAQ109" s="30"/>
      <c r="WAR109" s="30"/>
      <c r="WAS109" s="30"/>
      <c r="WAT109" s="30"/>
      <c r="WAU109" s="30"/>
      <c r="WAV109" s="30"/>
      <c r="WAW109" s="30"/>
      <c r="WAX109" s="30"/>
      <c r="WAY109" s="30"/>
      <c r="WAZ109" s="30"/>
      <c r="WBA109" s="30"/>
      <c r="WBB109" s="30"/>
      <c r="WBC109" s="30"/>
      <c r="WBD109" s="30"/>
      <c r="WBE109" s="30"/>
      <c r="WBF109" s="30"/>
      <c r="WBG109" s="30"/>
      <c r="WBH109" s="30"/>
      <c r="WBI109" s="30"/>
      <c r="WBJ109" s="30"/>
      <c r="WBK109" s="30"/>
      <c r="WBL109" s="30"/>
      <c r="WBM109" s="30"/>
      <c r="WBN109" s="30"/>
      <c r="WBO109" s="30"/>
      <c r="WBP109" s="30"/>
      <c r="WBQ109" s="30"/>
      <c r="WBR109" s="30"/>
      <c r="WBS109" s="30"/>
      <c r="WBT109" s="30"/>
      <c r="WBU109" s="30"/>
      <c r="WBV109" s="30"/>
      <c r="WBW109" s="30"/>
      <c r="WBX109" s="30"/>
      <c r="WBY109" s="30"/>
      <c r="WBZ109" s="30"/>
      <c r="WCA109" s="30"/>
      <c r="WCB109" s="30"/>
      <c r="WCC109" s="30"/>
      <c r="WCD109" s="30"/>
      <c r="WCE109" s="30"/>
      <c r="WCF109" s="30"/>
      <c r="WCG109" s="30"/>
      <c r="WCH109" s="30"/>
      <c r="WCI109" s="30"/>
      <c r="WCJ109" s="30"/>
      <c r="WCK109" s="30"/>
      <c r="WCL109" s="30"/>
      <c r="WCM109" s="30"/>
      <c r="WCN109" s="30"/>
      <c r="WCO109" s="30"/>
      <c r="WCP109" s="30"/>
      <c r="WCQ109" s="30"/>
      <c r="WCR109" s="30"/>
      <c r="WCS109" s="30"/>
      <c r="WCT109" s="30"/>
      <c r="WCU109" s="30"/>
      <c r="WCV109" s="30"/>
      <c r="WCW109" s="30"/>
      <c r="WCX109" s="30"/>
      <c r="WCY109" s="30"/>
      <c r="WCZ109" s="30"/>
      <c r="WDA109" s="30"/>
      <c r="WDB109" s="30"/>
      <c r="WDC109" s="30"/>
      <c r="WDD109" s="30"/>
      <c r="WDE109" s="30"/>
      <c r="WDF109" s="30"/>
      <c r="WDG109" s="30"/>
      <c r="WDH109" s="30"/>
      <c r="WDI109" s="30"/>
      <c r="WDJ109" s="30"/>
      <c r="WDK109" s="30"/>
      <c r="WDL109" s="30"/>
      <c r="WDM109" s="30"/>
      <c r="WDN109" s="30"/>
      <c r="WDO109" s="30"/>
      <c r="WDP109" s="30"/>
      <c r="WDQ109" s="30"/>
      <c r="WDR109" s="30"/>
      <c r="WDS109" s="30"/>
      <c r="WDT109" s="30"/>
      <c r="WDU109" s="30"/>
      <c r="WDV109" s="30"/>
      <c r="WDW109" s="30"/>
      <c r="WDX109" s="30"/>
      <c r="WDY109" s="30"/>
      <c r="WDZ109" s="30"/>
      <c r="WEA109" s="30"/>
      <c r="WEB109" s="30"/>
      <c r="WEC109" s="30"/>
      <c r="WED109" s="30"/>
      <c r="WEE109" s="30"/>
      <c r="WEF109" s="30"/>
      <c r="WEG109" s="30"/>
      <c r="WEH109" s="30"/>
      <c r="WEI109" s="30"/>
      <c r="WEJ109" s="30"/>
      <c r="WEK109" s="30"/>
      <c r="WEL109" s="30"/>
      <c r="WEM109" s="30"/>
      <c r="WEN109" s="30"/>
      <c r="WEO109" s="30"/>
      <c r="WEP109" s="30"/>
      <c r="WEQ109" s="30"/>
      <c r="WER109" s="30"/>
      <c r="WES109" s="30"/>
      <c r="WET109" s="30"/>
      <c r="WEU109" s="30"/>
      <c r="WEV109" s="30"/>
      <c r="WEW109" s="30"/>
      <c r="WEX109" s="30"/>
      <c r="WEY109" s="30"/>
      <c r="WEZ109" s="30"/>
      <c r="WFA109" s="30"/>
      <c r="WFB109" s="30"/>
      <c r="WFC109" s="30"/>
      <c r="WFD109" s="30"/>
      <c r="WFE109" s="30"/>
      <c r="WFF109" s="30"/>
      <c r="WFG109" s="30"/>
      <c r="WFH109" s="30"/>
      <c r="WFI109" s="30"/>
      <c r="WFJ109" s="30"/>
      <c r="WFK109" s="30"/>
      <c r="WFL109" s="30"/>
      <c r="WFM109" s="30"/>
      <c r="WFN109" s="30"/>
      <c r="WFO109" s="30"/>
      <c r="WFP109" s="30"/>
      <c r="WFQ109" s="30"/>
      <c r="WFR109" s="30"/>
      <c r="WFS109" s="30"/>
      <c r="WFT109" s="30"/>
      <c r="WFU109" s="30"/>
      <c r="WFV109" s="30"/>
      <c r="WFW109" s="30"/>
      <c r="WFX109" s="30"/>
      <c r="WFY109" s="30"/>
      <c r="WFZ109" s="30"/>
      <c r="WGA109" s="30"/>
      <c r="WGB109" s="30"/>
      <c r="WGC109" s="30"/>
      <c r="WGD109" s="30"/>
      <c r="WGE109" s="30"/>
      <c r="WGF109" s="30"/>
      <c r="WGG109" s="30"/>
      <c r="WGH109" s="30"/>
      <c r="WGI109" s="30"/>
      <c r="WGJ109" s="30"/>
      <c r="WGK109" s="30"/>
      <c r="WGL109" s="30"/>
      <c r="WGM109" s="30"/>
      <c r="WGN109" s="30"/>
      <c r="WGO109" s="30"/>
      <c r="WGP109" s="30"/>
      <c r="WGQ109" s="30"/>
      <c r="WGR109" s="30"/>
      <c r="WGS109" s="30"/>
      <c r="WGT109" s="30"/>
      <c r="WGU109" s="30"/>
      <c r="WGV109" s="30"/>
      <c r="WGW109" s="30"/>
      <c r="WGX109" s="30"/>
      <c r="WGY109" s="30"/>
      <c r="WGZ109" s="30"/>
      <c r="WHA109" s="30"/>
      <c r="WHB109" s="30"/>
      <c r="WHC109" s="30"/>
      <c r="WHD109" s="30"/>
      <c r="WHE109" s="30"/>
      <c r="WHF109" s="30"/>
      <c r="WHG109" s="30"/>
      <c r="WHH109" s="30"/>
      <c r="WHI109" s="30"/>
      <c r="WHJ109" s="30"/>
      <c r="WHK109" s="30"/>
      <c r="WHL109" s="30"/>
      <c r="WHM109" s="30"/>
      <c r="WHN109" s="30"/>
      <c r="WHO109" s="30"/>
      <c r="WHP109" s="30"/>
      <c r="WHQ109" s="30"/>
      <c r="WHR109" s="30"/>
      <c r="WHS109" s="30"/>
      <c r="WHT109" s="30"/>
      <c r="WHU109" s="30"/>
      <c r="WHV109" s="30"/>
      <c r="WHW109" s="30"/>
      <c r="WHX109" s="30"/>
      <c r="WHY109" s="30"/>
      <c r="WHZ109" s="30"/>
      <c r="WIA109" s="30"/>
      <c r="WIB109" s="30"/>
      <c r="WIC109" s="30"/>
      <c r="WID109" s="30"/>
      <c r="WIE109" s="30"/>
      <c r="WIF109" s="30"/>
      <c r="WIG109" s="30"/>
      <c r="WIH109" s="30"/>
      <c r="WII109" s="30"/>
      <c r="WIJ109" s="30"/>
      <c r="WIK109" s="30"/>
      <c r="WIL109" s="30"/>
      <c r="WIM109" s="30"/>
      <c r="WIN109" s="30"/>
      <c r="WIO109" s="30"/>
      <c r="WIP109" s="30"/>
      <c r="WIQ109" s="30"/>
      <c r="WIR109" s="30"/>
      <c r="WIS109" s="30"/>
      <c r="WIT109" s="30"/>
      <c r="WIU109" s="30"/>
      <c r="WIV109" s="30"/>
      <c r="WIW109" s="30"/>
      <c r="WIX109" s="30"/>
      <c r="WIY109" s="30"/>
      <c r="WIZ109" s="30"/>
      <c r="WJA109" s="30"/>
      <c r="WJB109" s="30"/>
      <c r="WJC109" s="30"/>
      <c r="WJD109" s="30"/>
      <c r="WJE109" s="30"/>
      <c r="WJF109" s="30"/>
      <c r="WJG109" s="30"/>
      <c r="WJH109" s="30"/>
      <c r="WJI109" s="30"/>
      <c r="WJJ109" s="30"/>
      <c r="WJK109" s="30"/>
      <c r="WJL109" s="30"/>
      <c r="WJM109" s="30"/>
      <c r="WJN109" s="30"/>
      <c r="WJO109" s="30"/>
      <c r="WJP109" s="30"/>
      <c r="WJQ109" s="30"/>
      <c r="WJR109" s="30"/>
      <c r="WJS109" s="30"/>
      <c r="WJT109" s="30"/>
      <c r="WJU109" s="30"/>
      <c r="WJV109" s="30"/>
      <c r="WJW109" s="30"/>
      <c r="WJX109" s="30"/>
      <c r="WJY109" s="30"/>
      <c r="WJZ109" s="30"/>
      <c r="WKA109" s="30"/>
      <c r="WKB109" s="30"/>
      <c r="WKC109" s="30"/>
      <c r="WKD109" s="30"/>
      <c r="WKE109" s="30"/>
      <c r="WKF109" s="30"/>
      <c r="WKG109" s="30"/>
      <c r="WKH109" s="30"/>
      <c r="WKI109" s="30"/>
      <c r="WKJ109" s="30"/>
      <c r="WKK109" s="30"/>
      <c r="WKL109" s="30"/>
      <c r="WKM109" s="30"/>
      <c r="WKN109" s="30"/>
      <c r="WKO109" s="30"/>
      <c r="WKP109" s="30"/>
      <c r="WKQ109" s="30"/>
      <c r="WKR109" s="30"/>
      <c r="WKS109" s="30"/>
      <c r="WKT109" s="30"/>
      <c r="WKU109" s="30"/>
      <c r="WKV109" s="30"/>
      <c r="WKW109" s="30"/>
      <c r="WKX109" s="30"/>
      <c r="WKY109" s="30"/>
      <c r="WKZ109" s="30"/>
      <c r="WLA109" s="30"/>
      <c r="WLB109" s="30"/>
      <c r="WLC109" s="30"/>
      <c r="WLD109" s="30"/>
      <c r="WLE109" s="30"/>
      <c r="WLF109" s="30"/>
      <c r="WLG109" s="30"/>
      <c r="WLH109" s="30"/>
      <c r="WLI109" s="30"/>
      <c r="WLJ109" s="30"/>
      <c r="WLK109" s="30"/>
      <c r="WLL109" s="30"/>
      <c r="WLM109" s="30"/>
      <c r="WLN109" s="30"/>
      <c r="WLO109" s="30"/>
      <c r="WLP109" s="30"/>
      <c r="WLQ109" s="30"/>
      <c r="WLR109" s="30"/>
      <c r="WLS109" s="30"/>
      <c r="WLT109" s="30"/>
      <c r="WLU109" s="30"/>
      <c r="WLV109" s="30"/>
      <c r="WLW109" s="30"/>
      <c r="WLX109" s="30"/>
      <c r="WLY109" s="30"/>
      <c r="WLZ109" s="30"/>
      <c r="WMA109" s="30"/>
      <c r="WMB109" s="30"/>
      <c r="WMC109" s="30"/>
      <c r="WMD109" s="30"/>
      <c r="WME109" s="30"/>
      <c r="WMF109" s="30"/>
      <c r="WMG109" s="30"/>
      <c r="WMH109" s="30"/>
      <c r="WMI109" s="30"/>
      <c r="WMJ109" s="30"/>
      <c r="WMK109" s="30"/>
      <c r="WML109" s="30"/>
      <c r="WMM109" s="30"/>
      <c r="WMN109" s="30"/>
      <c r="WMO109" s="30"/>
      <c r="WMP109" s="30"/>
      <c r="WMQ109" s="30"/>
      <c r="WMR109" s="30"/>
      <c r="WMS109" s="30"/>
      <c r="WMT109" s="30"/>
      <c r="WMU109" s="30"/>
      <c r="WMV109" s="30"/>
      <c r="WMW109" s="30"/>
      <c r="WMX109" s="30"/>
      <c r="WMY109" s="30"/>
      <c r="WMZ109" s="30"/>
      <c r="WNA109" s="30"/>
      <c r="WNB109" s="30"/>
      <c r="WNC109" s="30"/>
      <c r="WND109" s="30"/>
      <c r="WNE109" s="30"/>
      <c r="WNF109" s="30"/>
      <c r="WNG109" s="30"/>
      <c r="WNH109" s="30"/>
      <c r="WNI109" s="30"/>
      <c r="WNJ109" s="30"/>
      <c r="WNK109" s="30"/>
      <c r="WNL109" s="30"/>
      <c r="WNM109" s="30"/>
      <c r="WNN109" s="30"/>
      <c r="WNO109" s="30"/>
      <c r="WNP109" s="30"/>
      <c r="WNQ109" s="30"/>
      <c r="WNR109" s="30"/>
      <c r="WNS109" s="30"/>
      <c r="WNT109" s="30"/>
      <c r="WNU109" s="30"/>
      <c r="WNV109" s="30"/>
      <c r="WNW109" s="30"/>
      <c r="WNX109" s="30"/>
      <c r="WNY109" s="30"/>
      <c r="WNZ109" s="30"/>
      <c r="WOA109" s="30"/>
      <c r="WOB109" s="30"/>
      <c r="WOC109" s="30"/>
      <c r="WOD109" s="30"/>
      <c r="WOE109" s="30"/>
      <c r="WOF109" s="30"/>
      <c r="WOG109" s="30"/>
      <c r="WOH109" s="30"/>
      <c r="WOI109" s="30"/>
      <c r="WOJ109" s="30"/>
      <c r="WOK109" s="30"/>
      <c r="WOL109" s="30"/>
      <c r="WOM109" s="30"/>
      <c r="WON109" s="30"/>
      <c r="WOO109" s="30"/>
      <c r="WOP109" s="30"/>
      <c r="WOQ109" s="30"/>
      <c r="WOR109" s="30"/>
      <c r="WOS109" s="30"/>
      <c r="WOT109" s="30"/>
      <c r="WOU109" s="30"/>
      <c r="WOV109" s="30"/>
      <c r="WOW109" s="30"/>
      <c r="WOX109" s="30"/>
      <c r="WOY109" s="30"/>
      <c r="WOZ109" s="30"/>
      <c r="WPA109" s="30"/>
      <c r="WPB109" s="30"/>
      <c r="WPC109" s="30"/>
      <c r="WPD109" s="30"/>
      <c r="WPE109" s="30"/>
      <c r="WPF109" s="30"/>
      <c r="WPG109" s="30"/>
      <c r="WPH109" s="30"/>
      <c r="WPI109" s="30"/>
      <c r="WPJ109" s="30"/>
      <c r="WPK109" s="30"/>
      <c r="WPL109" s="30"/>
      <c r="WPM109" s="30"/>
      <c r="WPN109" s="30"/>
      <c r="WPO109" s="30"/>
      <c r="WPP109" s="30"/>
      <c r="WPQ109" s="30"/>
      <c r="WPR109" s="30"/>
      <c r="WPS109" s="30"/>
      <c r="WPT109" s="30"/>
      <c r="WPU109" s="30"/>
      <c r="WPV109" s="30"/>
      <c r="WPW109" s="30"/>
      <c r="WPX109" s="30"/>
      <c r="WPY109" s="30"/>
      <c r="WPZ109" s="30"/>
      <c r="WQA109" s="30"/>
      <c r="WQB109" s="30"/>
      <c r="WQC109" s="30"/>
      <c r="WQD109" s="30"/>
      <c r="WQE109" s="30"/>
      <c r="WQF109" s="30"/>
      <c r="WQG109" s="30"/>
      <c r="WQH109" s="30"/>
      <c r="WQI109" s="30"/>
      <c r="WQJ109" s="30"/>
      <c r="WQK109" s="30"/>
      <c r="WQL109" s="30"/>
      <c r="WQM109" s="30"/>
      <c r="WQN109" s="30"/>
      <c r="WQO109" s="30"/>
      <c r="WQP109" s="30"/>
      <c r="WQQ109" s="30"/>
      <c r="WQR109" s="30"/>
      <c r="WQS109" s="30"/>
      <c r="WQT109" s="30"/>
      <c r="WQU109" s="30"/>
      <c r="WQV109" s="30"/>
      <c r="WQW109" s="30"/>
      <c r="WQX109" s="30"/>
      <c r="WQY109" s="30"/>
      <c r="WQZ109" s="30"/>
      <c r="WRA109" s="30"/>
      <c r="WRB109" s="30"/>
      <c r="WRC109" s="30"/>
      <c r="WRD109" s="30"/>
      <c r="WRE109" s="30"/>
      <c r="WRF109" s="30"/>
      <c r="WRG109" s="30"/>
      <c r="WRH109" s="30"/>
      <c r="WRI109" s="30"/>
      <c r="WRJ109" s="30"/>
      <c r="WRK109" s="30"/>
      <c r="WRL109" s="30"/>
      <c r="WRM109" s="30"/>
      <c r="WRN109" s="30"/>
      <c r="WRO109" s="30"/>
      <c r="WRP109" s="30"/>
      <c r="WRQ109" s="30"/>
      <c r="WRR109" s="30"/>
      <c r="WRS109" s="30"/>
      <c r="WRT109" s="30"/>
      <c r="WRU109" s="30"/>
      <c r="WRV109" s="30"/>
      <c r="WRW109" s="30"/>
      <c r="WRX109" s="30"/>
      <c r="WRY109" s="30"/>
      <c r="WRZ109" s="30"/>
      <c r="WSA109" s="30"/>
      <c r="WSB109" s="30"/>
      <c r="WSC109" s="30"/>
      <c r="WSD109" s="30"/>
      <c r="WSE109" s="30"/>
      <c r="WSF109" s="30"/>
      <c r="WSG109" s="30"/>
      <c r="WSH109" s="30"/>
      <c r="WSI109" s="30"/>
      <c r="WSJ109" s="30"/>
      <c r="WSK109" s="30"/>
      <c r="WSL109" s="30"/>
      <c r="WSM109" s="30"/>
      <c r="WSN109" s="30"/>
      <c r="WSO109" s="30"/>
      <c r="WSP109" s="30"/>
      <c r="WSQ109" s="30"/>
      <c r="WSR109" s="30"/>
      <c r="WSS109" s="30"/>
      <c r="WST109" s="30"/>
      <c r="WSU109" s="30"/>
      <c r="WSV109" s="30"/>
      <c r="WSW109" s="30"/>
      <c r="WSX109" s="30"/>
      <c r="WSY109" s="30"/>
      <c r="WSZ109" s="30"/>
      <c r="WTA109" s="30"/>
      <c r="WTB109" s="30"/>
      <c r="WTC109" s="30"/>
      <c r="WTD109" s="30"/>
      <c r="WTE109" s="30"/>
      <c r="WTF109" s="30"/>
      <c r="WTG109" s="30"/>
      <c r="WTH109" s="30"/>
      <c r="WTI109" s="30"/>
      <c r="WTJ109" s="30"/>
      <c r="WTK109" s="30"/>
      <c r="WTL109" s="30"/>
      <c r="WTM109" s="30"/>
      <c r="WTN109" s="30"/>
      <c r="WTO109" s="30"/>
      <c r="WTP109" s="30"/>
      <c r="WTQ109" s="30"/>
      <c r="WTR109" s="30"/>
      <c r="WTS109" s="30"/>
      <c r="WTT109" s="30"/>
      <c r="WTU109" s="30"/>
      <c r="WTV109" s="30"/>
      <c r="WTW109" s="30"/>
      <c r="WTX109" s="30"/>
      <c r="WTY109" s="30"/>
      <c r="WTZ109" s="30"/>
      <c r="WUA109" s="30"/>
      <c r="WUB109" s="30"/>
      <c r="WUC109" s="30"/>
      <c r="WUD109" s="30"/>
      <c r="WUE109" s="30"/>
      <c r="WUF109" s="30"/>
      <c r="WUG109" s="30"/>
      <c r="WUH109" s="30"/>
      <c r="WUI109" s="30"/>
      <c r="WUJ109" s="30"/>
      <c r="WUK109" s="30"/>
      <c r="WUL109" s="30"/>
      <c r="WUM109" s="30"/>
      <c r="WUN109" s="30"/>
      <c r="WUO109" s="30"/>
      <c r="WUP109" s="30"/>
      <c r="WUQ109" s="30"/>
      <c r="WUR109" s="30"/>
      <c r="WUS109" s="30"/>
      <c r="WUT109" s="30"/>
      <c r="WUU109" s="30"/>
      <c r="WUV109" s="30"/>
      <c r="WUW109" s="30"/>
      <c r="WUX109" s="30"/>
      <c r="WUY109" s="30"/>
      <c r="WUZ109" s="30"/>
      <c r="WVA109" s="30"/>
      <c r="WVB109" s="30"/>
      <c r="WVC109" s="30"/>
      <c r="WVD109" s="30"/>
      <c r="WVE109" s="30"/>
      <c r="WVF109" s="30"/>
      <c r="WVG109" s="30"/>
      <c r="WVH109" s="30"/>
      <c r="WVI109" s="30"/>
      <c r="WVJ109" s="30"/>
      <c r="WVK109" s="30"/>
      <c r="WVL109" s="30"/>
      <c r="WVM109" s="30"/>
      <c r="WVN109" s="30"/>
      <c r="WVO109" s="30"/>
      <c r="WVP109" s="30"/>
      <c r="WVQ109" s="30"/>
      <c r="WVR109" s="30"/>
      <c r="WVS109" s="30"/>
      <c r="WVT109" s="30"/>
      <c r="WVU109" s="30"/>
      <c r="WVV109" s="30"/>
      <c r="WVW109" s="30"/>
      <c r="WVX109" s="30"/>
      <c r="WVY109" s="30"/>
      <c r="WVZ109" s="30"/>
      <c r="WWA109" s="30"/>
      <c r="WWB109" s="30"/>
      <c r="WWC109" s="30"/>
      <c r="WWD109" s="30"/>
      <c r="WWE109" s="30"/>
      <c r="WWF109" s="30"/>
      <c r="WWG109" s="30"/>
      <c r="WWH109" s="30"/>
      <c r="WWI109" s="30"/>
      <c r="WWJ109" s="30"/>
      <c r="WWK109" s="30"/>
      <c r="WWL109" s="30"/>
      <c r="WWM109" s="30"/>
      <c r="WWN109" s="30"/>
      <c r="WWO109" s="30"/>
      <c r="WWP109" s="30"/>
      <c r="WWQ109" s="30"/>
      <c r="WWR109" s="30"/>
      <c r="WWS109" s="30"/>
      <c r="WWT109" s="30"/>
      <c r="WWU109" s="30"/>
      <c r="WWV109" s="30"/>
      <c r="WWW109" s="30"/>
      <c r="WWX109" s="30"/>
      <c r="WWY109" s="30"/>
      <c r="WWZ109" s="30"/>
      <c r="WXA109" s="30"/>
      <c r="WXB109" s="30"/>
      <c r="WXC109" s="30"/>
      <c r="WXD109" s="30"/>
      <c r="WXE109" s="30"/>
      <c r="WXF109" s="30"/>
      <c r="WXG109" s="30"/>
      <c r="WXH109" s="30"/>
      <c r="WXI109" s="30"/>
      <c r="WXJ109" s="30"/>
      <c r="WXK109" s="30"/>
      <c r="WXL109" s="30"/>
      <c r="WXM109" s="30"/>
      <c r="WXN109" s="30"/>
      <c r="WXO109" s="30"/>
      <c r="WXP109" s="30"/>
      <c r="WXQ109" s="30"/>
      <c r="WXR109" s="30"/>
      <c r="WXS109" s="30"/>
      <c r="WXT109" s="30"/>
      <c r="WXU109" s="30"/>
      <c r="WXV109" s="30"/>
      <c r="WXW109" s="30"/>
      <c r="WXX109" s="30"/>
      <c r="WXY109" s="30"/>
      <c r="WXZ109" s="30"/>
      <c r="WYA109" s="30"/>
      <c r="WYB109" s="30"/>
      <c r="WYC109" s="30"/>
      <c r="WYD109" s="30"/>
      <c r="WYE109" s="30"/>
      <c r="WYF109" s="30"/>
      <c r="WYG109" s="30"/>
      <c r="WYH109" s="30"/>
      <c r="WYI109" s="30"/>
      <c r="WYJ109" s="30"/>
      <c r="WYK109" s="30"/>
      <c r="WYL109" s="30"/>
      <c r="WYM109" s="30"/>
      <c r="WYN109" s="30"/>
      <c r="WYO109" s="30"/>
      <c r="WYP109" s="30"/>
      <c r="WYQ109" s="30"/>
      <c r="WYR109" s="30"/>
      <c r="WYS109" s="30"/>
      <c r="WYT109" s="30"/>
      <c r="WYU109" s="30"/>
      <c r="WYV109" s="30"/>
      <c r="WYW109" s="30"/>
      <c r="WYX109" s="30"/>
      <c r="WYY109" s="30"/>
      <c r="WYZ109" s="30"/>
      <c r="WZA109" s="30"/>
      <c r="WZB109" s="30"/>
      <c r="WZC109" s="30"/>
      <c r="WZD109" s="30"/>
      <c r="WZE109" s="30"/>
      <c r="WZF109" s="30"/>
      <c r="WZG109" s="30"/>
      <c r="WZH109" s="30"/>
      <c r="WZI109" s="30"/>
      <c r="WZJ109" s="30"/>
      <c r="WZK109" s="30"/>
      <c r="WZL109" s="30"/>
      <c r="WZM109" s="30"/>
      <c r="WZN109" s="30"/>
      <c r="WZO109" s="30"/>
      <c r="WZP109" s="30"/>
      <c r="WZQ109" s="30"/>
      <c r="WZR109" s="30"/>
      <c r="WZS109" s="30"/>
      <c r="WZT109" s="30"/>
      <c r="WZU109" s="30"/>
      <c r="WZV109" s="30"/>
      <c r="WZW109" s="30"/>
      <c r="WZX109" s="30"/>
      <c r="WZY109" s="30"/>
      <c r="WZZ109" s="30"/>
      <c r="XAA109" s="30"/>
      <c r="XAB109" s="30"/>
      <c r="XAC109" s="30"/>
      <c r="XAD109" s="30"/>
      <c r="XAE109" s="30"/>
      <c r="XAF109" s="30"/>
      <c r="XAG109" s="30"/>
      <c r="XAH109" s="30"/>
      <c r="XAI109" s="30"/>
      <c r="XAJ109" s="30"/>
      <c r="XAK109" s="30"/>
      <c r="XAL109" s="30"/>
      <c r="XAM109" s="30"/>
      <c r="XAN109" s="30"/>
      <c r="XAO109" s="30"/>
      <c r="XAP109" s="30"/>
      <c r="XAQ109" s="30"/>
      <c r="XAR109" s="30"/>
      <c r="XAS109" s="30"/>
      <c r="XAT109" s="30"/>
      <c r="XAU109" s="30"/>
      <c r="XAV109" s="30"/>
      <c r="XAW109" s="30"/>
      <c r="XAX109" s="30"/>
      <c r="XAY109" s="30"/>
      <c r="XAZ109" s="30"/>
      <c r="XBA109" s="30"/>
      <c r="XBB109" s="30"/>
      <c r="XBC109" s="30"/>
      <c r="XBD109" s="30"/>
      <c r="XBE109" s="30"/>
      <c r="XBF109" s="30"/>
      <c r="XBG109" s="30"/>
      <c r="XBH109" s="30"/>
      <c r="XBI109" s="30"/>
      <c r="XBJ109" s="30"/>
      <c r="XBK109" s="30"/>
      <c r="XBL109" s="30"/>
      <c r="XBM109" s="30"/>
      <c r="XBN109" s="30"/>
      <c r="XBO109" s="30"/>
      <c r="XBP109" s="30"/>
      <c r="XBQ109" s="30"/>
      <c r="XBR109" s="30"/>
      <c r="XBS109" s="30"/>
      <c r="XBT109" s="30"/>
      <c r="XBU109" s="30"/>
      <c r="XBV109" s="30"/>
      <c r="XBW109" s="30"/>
      <c r="XBX109" s="30"/>
      <c r="XBY109" s="30"/>
      <c r="XBZ109" s="30"/>
      <c r="XCA109" s="30"/>
      <c r="XCB109" s="30"/>
      <c r="XCC109" s="30"/>
      <c r="XCD109" s="30"/>
      <c r="XCE109" s="30"/>
      <c r="XCF109" s="30"/>
      <c r="XCG109" s="30"/>
      <c r="XCH109" s="30"/>
      <c r="XCI109" s="30"/>
      <c r="XCJ109" s="30"/>
      <c r="XCK109" s="30"/>
      <c r="XCL109" s="30"/>
      <c r="XCM109" s="30"/>
      <c r="XCN109" s="30"/>
      <c r="XCO109" s="30"/>
      <c r="XCP109" s="30"/>
      <c r="XCQ109" s="30"/>
      <c r="XCR109" s="30"/>
      <c r="XCS109" s="30"/>
      <c r="XCT109" s="30"/>
      <c r="XCU109" s="30"/>
      <c r="XCV109" s="30"/>
      <c r="XCW109" s="30"/>
      <c r="XCX109" s="30"/>
      <c r="XCY109" s="30"/>
      <c r="XCZ109" s="30"/>
      <c r="XDA109" s="30"/>
      <c r="XDB109" s="30"/>
      <c r="XDC109" s="30"/>
      <c r="XDD109" s="30"/>
      <c r="XDE109" s="30"/>
      <c r="XDF109" s="30"/>
      <c r="XDG109" s="30"/>
      <c r="XDH109" s="30"/>
      <c r="XDI109" s="30"/>
      <c r="XDJ109" s="30"/>
      <c r="XDK109" s="30"/>
      <c r="XDL109" s="30"/>
      <c r="XDM109" s="30"/>
      <c r="XDN109" s="30"/>
      <c r="XDO109" s="30"/>
      <c r="XDP109" s="30"/>
      <c r="XDQ109" s="30"/>
      <c r="XDR109" s="30"/>
      <c r="XDS109" s="30"/>
      <c r="XDT109" s="30"/>
      <c r="XDU109" s="30"/>
      <c r="XDV109" s="30"/>
      <c r="XDW109" s="30"/>
      <c r="XDX109" s="30"/>
      <c r="XDY109" s="30"/>
      <c r="XDZ109" s="30"/>
      <c r="XEA109" s="30"/>
      <c r="XEB109" s="30"/>
      <c r="XEC109" s="30"/>
    </row>
    <row r="110" spans="1:16357" s="42" customFormat="1" hidden="1" x14ac:dyDescent="0.25">
      <c r="A110" s="172"/>
      <c r="B110" s="172" t="s">
        <v>582</v>
      </c>
      <c r="C110" s="172" t="s">
        <v>414</v>
      </c>
      <c r="D110" s="172" t="s">
        <v>378</v>
      </c>
      <c r="E110" s="172" t="s">
        <v>423</v>
      </c>
      <c r="F110" s="173">
        <v>8.25</v>
      </c>
      <c r="G110" s="172"/>
      <c r="H110" s="172"/>
      <c r="I110" s="173">
        <v>8.25</v>
      </c>
      <c r="J110" s="172"/>
      <c r="K110" s="172"/>
      <c r="L110" s="172"/>
      <c r="M110" s="174">
        <v>8.375</v>
      </c>
      <c r="N110" s="174">
        <v>8.375</v>
      </c>
      <c r="O110" s="172"/>
      <c r="P110" s="172"/>
      <c r="Q110" s="175"/>
      <c r="R110" s="176">
        <v>10.75</v>
      </c>
      <c r="S110" s="177">
        <v>10.75</v>
      </c>
      <c r="T110" s="83">
        <v>9.125</v>
      </c>
      <c r="U110" s="38">
        <v>0</v>
      </c>
      <c r="V110" s="38">
        <v>0</v>
      </c>
      <c r="W110" s="38">
        <v>6</v>
      </c>
      <c r="X110" s="38">
        <v>6</v>
      </c>
      <c r="Y110" s="178">
        <v>10.55</v>
      </c>
      <c r="Z110" s="178">
        <v>12.5</v>
      </c>
      <c r="AA110" s="179"/>
      <c r="AB110" s="179"/>
      <c r="AC110" s="180"/>
      <c r="AD110" s="180">
        <v>10.38</v>
      </c>
      <c r="AE110" s="172">
        <v>10</v>
      </c>
      <c r="AF110" s="172"/>
      <c r="AG110" s="161">
        <v>10.762</v>
      </c>
      <c r="AH110" s="38">
        <v>2</v>
      </c>
      <c r="AI110" s="38">
        <v>2</v>
      </c>
      <c r="AJ110" s="38">
        <v>4</v>
      </c>
      <c r="AK110" s="75">
        <v>1</v>
      </c>
      <c r="AL110" s="75">
        <v>9</v>
      </c>
      <c r="AM110" s="181">
        <v>15</v>
      </c>
      <c r="AN110" s="181"/>
      <c r="AO110" s="75">
        <v>1</v>
      </c>
      <c r="AP110" s="181"/>
      <c r="AQ110" s="181"/>
      <c r="AR110" s="75">
        <v>0</v>
      </c>
      <c r="AS110" s="182">
        <v>15</v>
      </c>
      <c r="AT110" s="182"/>
      <c r="AU110" s="75">
        <v>2</v>
      </c>
      <c r="AV110" s="73">
        <v>10.643235294117646</v>
      </c>
      <c r="AW110" s="70">
        <v>30</v>
      </c>
      <c r="AX110" s="130" t="e">
        <v>#N/A</v>
      </c>
      <c r="AY110" s="183" t="e">
        <v>#REF!</v>
      </c>
      <c r="AZ110" s="183" t="e">
        <v>#REF!</v>
      </c>
      <c r="BA110" s="137" t="s">
        <v>539</v>
      </c>
      <c r="BB110" s="36" t="e">
        <v>#N/A</v>
      </c>
      <c r="BC110" s="172" t="s">
        <v>539</v>
      </c>
      <c r="BD110" s="43" t="s">
        <v>414</v>
      </c>
      <c r="BE110" s="172"/>
      <c r="BF110" s="172"/>
      <c r="BG110" s="172"/>
      <c r="BH110" s="172"/>
      <c r="BI110" s="172"/>
      <c r="BJ110" s="172"/>
      <c r="BK110" s="130">
        <v>10.643235294117646</v>
      </c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  <c r="HF110" s="172"/>
      <c r="HG110" s="172"/>
      <c r="HH110" s="172"/>
      <c r="HI110" s="172"/>
      <c r="HJ110" s="172"/>
      <c r="HK110" s="172"/>
      <c r="HL110" s="172"/>
      <c r="HM110" s="172"/>
      <c r="HN110" s="172"/>
      <c r="HO110" s="172"/>
      <c r="HP110" s="172"/>
      <c r="HQ110" s="172"/>
      <c r="HR110" s="172"/>
      <c r="HS110" s="172"/>
      <c r="HT110" s="172"/>
      <c r="HU110" s="172"/>
      <c r="HV110" s="172"/>
      <c r="HW110" s="172"/>
      <c r="HX110" s="172"/>
      <c r="HY110" s="172"/>
      <c r="HZ110" s="172"/>
      <c r="IA110" s="172"/>
      <c r="IB110" s="172"/>
      <c r="IC110" s="172"/>
      <c r="ID110" s="172"/>
      <c r="IE110" s="172"/>
      <c r="IF110" s="172"/>
      <c r="IG110" s="172"/>
      <c r="IH110" s="172"/>
      <c r="II110" s="172"/>
      <c r="IJ110" s="172"/>
      <c r="IK110" s="172"/>
      <c r="IL110" s="172"/>
      <c r="IM110" s="172"/>
      <c r="IN110" s="172"/>
      <c r="IO110" s="172"/>
      <c r="IP110" s="172"/>
      <c r="IQ110" s="172"/>
      <c r="IR110" s="172"/>
      <c r="IS110" s="172"/>
      <c r="IT110" s="172"/>
      <c r="IU110" s="172"/>
      <c r="IV110" s="172"/>
      <c r="IW110" s="172"/>
      <c r="IX110" s="172"/>
      <c r="IY110" s="172"/>
      <c r="IZ110" s="172"/>
      <c r="JA110" s="172"/>
      <c r="JB110" s="172"/>
      <c r="JC110" s="172"/>
      <c r="JD110" s="172"/>
      <c r="JE110" s="172"/>
      <c r="JF110" s="172"/>
      <c r="JG110" s="172"/>
      <c r="JH110" s="172"/>
      <c r="JI110" s="172"/>
      <c r="JJ110" s="172"/>
      <c r="JK110" s="172"/>
      <c r="JL110" s="172"/>
      <c r="JM110" s="172"/>
      <c r="JN110" s="172"/>
      <c r="JO110" s="172"/>
      <c r="JP110" s="172"/>
      <c r="JQ110" s="172"/>
      <c r="JR110" s="172"/>
      <c r="JS110" s="172"/>
      <c r="JT110" s="172"/>
      <c r="JU110" s="172"/>
      <c r="JV110" s="172"/>
      <c r="JW110" s="172"/>
      <c r="JX110" s="172"/>
      <c r="JY110" s="172"/>
      <c r="JZ110" s="172"/>
      <c r="KA110" s="172"/>
      <c r="KB110" s="172"/>
      <c r="KC110" s="172"/>
      <c r="KD110" s="172"/>
      <c r="KE110" s="172"/>
      <c r="KF110" s="172"/>
      <c r="KG110" s="172"/>
      <c r="KH110" s="172"/>
      <c r="KI110" s="172"/>
      <c r="KJ110" s="172"/>
      <c r="KK110" s="172"/>
      <c r="KL110" s="172"/>
      <c r="KM110" s="172"/>
      <c r="KN110" s="172"/>
      <c r="KO110" s="172"/>
      <c r="KP110" s="172"/>
      <c r="KQ110" s="172"/>
      <c r="KR110" s="172"/>
      <c r="KS110" s="172"/>
      <c r="KT110" s="172"/>
      <c r="KU110" s="172"/>
      <c r="KV110" s="172"/>
      <c r="KW110" s="172"/>
      <c r="KX110" s="172"/>
      <c r="KY110" s="172"/>
      <c r="KZ110" s="172"/>
      <c r="LA110" s="172"/>
      <c r="LB110" s="172"/>
      <c r="LC110" s="172"/>
      <c r="LD110" s="172"/>
      <c r="LE110" s="172"/>
      <c r="LF110" s="172"/>
      <c r="LG110" s="172"/>
      <c r="LH110" s="172"/>
      <c r="LI110" s="172"/>
      <c r="LJ110" s="172"/>
      <c r="LK110" s="172"/>
      <c r="LL110" s="172"/>
      <c r="LM110" s="172"/>
      <c r="LN110" s="172"/>
      <c r="LO110" s="172"/>
      <c r="LP110" s="172"/>
      <c r="LQ110" s="172"/>
      <c r="LR110" s="172"/>
      <c r="LS110" s="172"/>
      <c r="LT110" s="172"/>
      <c r="LU110" s="172"/>
      <c r="LV110" s="172"/>
      <c r="LW110" s="172"/>
      <c r="LX110" s="172"/>
      <c r="LY110" s="172"/>
      <c r="LZ110" s="172"/>
      <c r="MA110" s="172"/>
      <c r="MB110" s="172"/>
      <c r="MC110" s="172"/>
      <c r="MD110" s="172"/>
      <c r="ME110" s="172"/>
      <c r="MF110" s="172"/>
      <c r="MG110" s="172"/>
      <c r="MH110" s="172"/>
      <c r="MI110" s="172"/>
      <c r="MJ110" s="172"/>
      <c r="MK110" s="172"/>
      <c r="ML110" s="172"/>
      <c r="MM110" s="172"/>
      <c r="MN110" s="172"/>
      <c r="MO110" s="172"/>
      <c r="MP110" s="172"/>
      <c r="MQ110" s="172"/>
      <c r="MR110" s="172"/>
      <c r="MS110" s="172"/>
      <c r="MT110" s="172"/>
      <c r="MU110" s="172"/>
      <c r="MV110" s="172"/>
      <c r="MW110" s="172"/>
      <c r="MX110" s="172"/>
      <c r="MY110" s="172"/>
      <c r="MZ110" s="172"/>
      <c r="NA110" s="172"/>
      <c r="NB110" s="172"/>
      <c r="NC110" s="172"/>
      <c r="ND110" s="172"/>
      <c r="NE110" s="172"/>
      <c r="NF110" s="172"/>
      <c r="NG110" s="172"/>
      <c r="NH110" s="172"/>
      <c r="NI110" s="172"/>
      <c r="NJ110" s="172"/>
      <c r="NK110" s="172"/>
      <c r="NL110" s="172"/>
      <c r="NM110" s="172"/>
      <c r="NN110" s="172"/>
      <c r="NO110" s="172"/>
      <c r="NP110" s="172"/>
      <c r="NQ110" s="172"/>
      <c r="NR110" s="172"/>
      <c r="NS110" s="172"/>
      <c r="NT110" s="172"/>
      <c r="NU110" s="172"/>
      <c r="NV110" s="172"/>
      <c r="NW110" s="172"/>
      <c r="NX110" s="172"/>
      <c r="NY110" s="172"/>
      <c r="NZ110" s="172"/>
      <c r="OA110" s="172"/>
      <c r="OB110" s="172"/>
      <c r="OC110" s="172"/>
      <c r="OD110" s="172"/>
      <c r="OE110" s="172"/>
      <c r="OF110" s="172"/>
      <c r="OG110" s="172"/>
      <c r="OH110" s="172"/>
      <c r="OI110" s="172"/>
      <c r="OJ110" s="172"/>
      <c r="OK110" s="172"/>
      <c r="OL110" s="172"/>
      <c r="OM110" s="172"/>
      <c r="ON110" s="172"/>
      <c r="OO110" s="172"/>
      <c r="OP110" s="172"/>
      <c r="OQ110" s="172"/>
      <c r="OR110" s="172"/>
      <c r="OS110" s="172"/>
      <c r="OT110" s="172"/>
      <c r="OU110" s="172"/>
      <c r="OV110" s="172"/>
      <c r="OW110" s="172"/>
      <c r="OX110" s="172"/>
      <c r="OY110" s="172"/>
      <c r="OZ110" s="172"/>
      <c r="PA110" s="172"/>
      <c r="PB110" s="172"/>
      <c r="PC110" s="172"/>
      <c r="PD110" s="172"/>
      <c r="PE110" s="172"/>
      <c r="PF110" s="172"/>
      <c r="PG110" s="172"/>
      <c r="PH110" s="172"/>
      <c r="PI110" s="172"/>
      <c r="PJ110" s="172"/>
      <c r="PK110" s="172"/>
      <c r="PL110" s="172"/>
      <c r="PM110" s="172"/>
      <c r="PN110" s="172"/>
      <c r="PO110" s="172"/>
      <c r="PP110" s="172"/>
      <c r="PQ110" s="172"/>
      <c r="PR110" s="172"/>
      <c r="PS110" s="172"/>
      <c r="PT110" s="172"/>
      <c r="PU110" s="172"/>
      <c r="PV110" s="172"/>
      <c r="PW110" s="172"/>
      <c r="PX110" s="172"/>
      <c r="PY110" s="172"/>
      <c r="PZ110" s="172"/>
      <c r="QA110" s="172"/>
      <c r="QB110" s="172"/>
      <c r="QC110" s="172"/>
      <c r="QD110" s="172"/>
      <c r="QE110" s="172"/>
      <c r="QF110" s="172"/>
      <c r="QG110" s="172"/>
      <c r="QH110" s="172"/>
      <c r="QI110" s="172"/>
      <c r="QJ110" s="172"/>
      <c r="QK110" s="172"/>
      <c r="QL110" s="172"/>
      <c r="QM110" s="172"/>
      <c r="QN110" s="172"/>
      <c r="QO110" s="172"/>
      <c r="QP110" s="172"/>
      <c r="QQ110" s="172"/>
      <c r="QR110" s="172"/>
      <c r="QS110" s="172"/>
      <c r="QT110" s="172"/>
      <c r="QU110" s="172"/>
      <c r="QV110" s="172"/>
      <c r="QW110" s="172"/>
      <c r="QX110" s="172"/>
      <c r="QY110" s="172"/>
      <c r="QZ110" s="172"/>
      <c r="RA110" s="172"/>
      <c r="RB110" s="172"/>
      <c r="RC110" s="172"/>
      <c r="RD110" s="172"/>
      <c r="RE110" s="172"/>
      <c r="RF110" s="172"/>
      <c r="RG110" s="172"/>
      <c r="RH110" s="172"/>
      <c r="RI110" s="172"/>
      <c r="RJ110" s="172"/>
      <c r="RK110" s="172"/>
      <c r="RL110" s="172"/>
      <c r="RM110" s="172"/>
      <c r="RN110" s="172"/>
      <c r="RO110" s="172"/>
      <c r="RP110" s="172"/>
      <c r="RQ110" s="172"/>
      <c r="RR110" s="172"/>
      <c r="RS110" s="172"/>
      <c r="RT110" s="172"/>
      <c r="RU110" s="172"/>
      <c r="RV110" s="172"/>
      <c r="RW110" s="172"/>
      <c r="RX110" s="172"/>
      <c r="RY110" s="172"/>
      <c r="RZ110" s="172"/>
      <c r="SA110" s="172"/>
      <c r="SB110" s="172"/>
      <c r="SC110" s="172"/>
      <c r="SD110" s="172"/>
      <c r="SE110" s="172"/>
      <c r="SF110" s="172"/>
      <c r="SG110" s="172"/>
      <c r="SH110" s="172"/>
      <c r="SI110" s="172"/>
      <c r="SJ110" s="172"/>
      <c r="SK110" s="172"/>
      <c r="SL110" s="172"/>
      <c r="SM110" s="172"/>
      <c r="SN110" s="172"/>
      <c r="SO110" s="172"/>
      <c r="SP110" s="172"/>
      <c r="SQ110" s="172"/>
      <c r="SR110" s="172"/>
      <c r="SS110" s="172"/>
      <c r="ST110" s="172"/>
      <c r="SU110" s="172"/>
      <c r="SV110" s="172"/>
      <c r="SW110" s="172"/>
      <c r="SX110" s="172"/>
      <c r="SY110" s="172"/>
      <c r="SZ110" s="172"/>
      <c r="TA110" s="172"/>
      <c r="TB110" s="172"/>
      <c r="TC110" s="172"/>
      <c r="TD110" s="172"/>
      <c r="TE110" s="172"/>
      <c r="TF110" s="172"/>
      <c r="TG110" s="172"/>
      <c r="TH110" s="172"/>
      <c r="TI110" s="172"/>
      <c r="TJ110" s="172"/>
      <c r="TK110" s="172"/>
      <c r="TL110" s="172"/>
      <c r="TM110" s="172"/>
      <c r="TN110" s="172"/>
      <c r="TO110" s="172"/>
      <c r="TP110" s="172"/>
      <c r="TQ110" s="172"/>
      <c r="TR110" s="172"/>
      <c r="TS110" s="172"/>
      <c r="TT110" s="172"/>
      <c r="TU110" s="172"/>
      <c r="TV110" s="172"/>
      <c r="TW110" s="172"/>
      <c r="TX110" s="172"/>
      <c r="TY110" s="172"/>
      <c r="TZ110" s="172"/>
      <c r="UA110" s="172"/>
      <c r="UB110" s="172"/>
      <c r="UC110" s="172"/>
      <c r="UD110" s="172"/>
      <c r="UE110" s="172"/>
      <c r="UF110" s="172"/>
      <c r="UG110" s="172"/>
      <c r="UH110" s="172"/>
      <c r="UI110" s="172"/>
      <c r="UJ110" s="172"/>
      <c r="UK110" s="172"/>
      <c r="UL110" s="172"/>
      <c r="UM110" s="172"/>
      <c r="UN110" s="172"/>
      <c r="UO110" s="172"/>
      <c r="UP110" s="172"/>
      <c r="UQ110" s="172"/>
      <c r="UR110" s="172"/>
      <c r="US110" s="172"/>
      <c r="UT110" s="172"/>
      <c r="UU110" s="172"/>
      <c r="UV110" s="172"/>
      <c r="UW110" s="172"/>
      <c r="UX110" s="172"/>
      <c r="UY110" s="172"/>
      <c r="UZ110" s="172"/>
      <c r="VA110" s="172"/>
      <c r="VB110" s="172"/>
      <c r="VC110" s="172"/>
      <c r="VD110" s="172"/>
      <c r="VE110" s="172"/>
      <c r="VF110" s="172"/>
      <c r="VG110" s="172"/>
      <c r="VH110" s="172"/>
      <c r="VI110" s="172"/>
      <c r="VJ110" s="172"/>
      <c r="VK110" s="172"/>
      <c r="VL110" s="172"/>
      <c r="VM110" s="172"/>
      <c r="VN110" s="172"/>
      <c r="VO110" s="172"/>
      <c r="VP110" s="172"/>
      <c r="VQ110" s="172"/>
      <c r="VR110" s="172"/>
      <c r="VS110" s="172"/>
      <c r="VT110" s="172"/>
      <c r="VU110" s="172"/>
      <c r="VV110" s="172"/>
      <c r="VW110" s="172"/>
      <c r="VX110" s="172"/>
      <c r="VY110" s="172"/>
      <c r="VZ110" s="172"/>
      <c r="WA110" s="172"/>
      <c r="WB110" s="172"/>
      <c r="WC110" s="172"/>
      <c r="WD110" s="172"/>
      <c r="WE110" s="172"/>
      <c r="WF110" s="172"/>
      <c r="WG110" s="172"/>
      <c r="WH110" s="172"/>
      <c r="WI110" s="172"/>
      <c r="WJ110" s="172"/>
      <c r="WK110" s="172"/>
      <c r="WL110" s="172"/>
      <c r="WM110" s="172"/>
      <c r="WN110" s="172"/>
      <c r="WO110" s="172"/>
      <c r="WP110" s="172"/>
      <c r="WQ110" s="172"/>
      <c r="WR110" s="172"/>
      <c r="WS110" s="172"/>
      <c r="WT110" s="172"/>
      <c r="WU110" s="172"/>
      <c r="WV110" s="172"/>
      <c r="WW110" s="172"/>
      <c r="WX110" s="172"/>
      <c r="WY110" s="172"/>
      <c r="WZ110" s="172"/>
      <c r="XA110" s="172"/>
      <c r="XB110" s="172"/>
      <c r="XC110" s="172"/>
      <c r="XD110" s="172"/>
      <c r="XE110" s="172"/>
      <c r="XF110" s="172"/>
      <c r="XG110" s="172"/>
      <c r="XH110" s="172"/>
      <c r="XI110" s="172"/>
      <c r="XJ110" s="172"/>
      <c r="XK110" s="172"/>
      <c r="XL110" s="172"/>
      <c r="XM110" s="172"/>
      <c r="XN110" s="172"/>
      <c r="XO110" s="172"/>
      <c r="XP110" s="172"/>
      <c r="XQ110" s="172"/>
      <c r="XR110" s="172"/>
      <c r="XS110" s="172"/>
      <c r="XT110" s="172"/>
      <c r="XU110" s="172"/>
      <c r="XV110" s="172"/>
      <c r="XW110" s="172"/>
      <c r="XX110" s="172"/>
      <c r="XY110" s="172"/>
      <c r="XZ110" s="172"/>
      <c r="YA110" s="172"/>
      <c r="YB110" s="172"/>
      <c r="YC110" s="172"/>
      <c r="YD110" s="172"/>
      <c r="YE110" s="172"/>
      <c r="YF110" s="172"/>
      <c r="YG110" s="172"/>
      <c r="YH110" s="172"/>
      <c r="YI110" s="172"/>
      <c r="YJ110" s="172"/>
      <c r="YK110" s="172"/>
      <c r="YL110" s="172"/>
      <c r="YM110" s="172"/>
      <c r="YN110" s="172"/>
      <c r="YO110" s="172"/>
      <c r="YP110" s="172"/>
      <c r="YQ110" s="172"/>
      <c r="YR110" s="172"/>
      <c r="YS110" s="172"/>
      <c r="YT110" s="172"/>
      <c r="YU110" s="172"/>
      <c r="YV110" s="172"/>
      <c r="YW110" s="172"/>
      <c r="YX110" s="172"/>
      <c r="YY110" s="172"/>
      <c r="YZ110" s="172"/>
      <c r="ZA110" s="172"/>
      <c r="ZB110" s="172"/>
      <c r="ZC110" s="172"/>
      <c r="ZD110" s="172"/>
      <c r="ZE110" s="172"/>
      <c r="ZF110" s="172"/>
      <c r="ZG110" s="172"/>
      <c r="ZH110" s="172"/>
      <c r="ZI110" s="172"/>
      <c r="ZJ110" s="172"/>
      <c r="ZK110" s="172"/>
      <c r="ZL110" s="172"/>
      <c r="ZM110" s="172"/>
      <c r="ZN110" s="172"/>
      <c r="ZO110" s="172"/>
      <c r="ZP110" s="172"/>
      <c r="ZQ110" s="172"/>
      <c r="ZR110" s="172"/>
      <c r="ZS110" s="172"/>
      <c r="ZT110" s="172"/>
      <c r="ZU110" s="172"/>
      <c r="ZV110" s="172"/>
      <c r="ZW110" s="172"/>
      <c r="ZX110" s="172"/>
      <c r="ZY110" s="172"/>
      <c r="ZZ110" s="172"/>
      <c r="AAA110" s="172"/>
      <c r="AAB110" s="172"/>
      <c r="AAC110" s="172"/>
      <c r="AAD110" s="172"/>
      <c r="AAE110" s="172"/>
      <c r="AAF110" s="172"/>
      <c r="AAG110" s="172"/>
      <c r="AAH110" s="172"/>
      <c r="AAI110" s="172"/>
      <c r="AAJ110" s="172"/>
      <c r="AAK110" s="172"/>
      <c r="AAL110" s="172"/>
      <c r="AAM110" s="172"/>
      <c r="AAN110" s="172"/>
      <c r="AAO110" s="172"/>
      <c r="AAP110" s="172"/>
      <c r="AAQ110" s="172"/>
      <c r="AAR110" s="172"/>
      <c r="AAS110" s="172"/>
      <c r="AAT110" s="172"/>
      <c r="AAU110" s="172"/>
      <c r="AAV110" s="172"/>
      <c r="AAW110" s="172"/>
      <c r="AAX110" s="172"/>
      <c r="AAY110" s="172"/>
      <c r="AAZ110" s="172"/>
      <c r="ABA110" s="172"/>
      <c r="ABB110" s="172"/>
      <c r="ABC110" s="172"/>
      <c r="ABD110" s="172"/>
      <c r="ABE110" s="172"/>
      <c r="ABF110" s="172"/>
      <c r="ABG110" s="172"/>
      <c r="ABH110" s="172"/>
      <c r="ABI110" s="172"/>
      <c r="ABJ110" s="172"/>
      <c r="ABK110" s="172"/>
      <c r="ABL110" s="172"/>
      <c r="ABM110" s="172"/>
      <c r="ABN110" s="172"/>
      <c r="ABO110" s="172"/>
      <c r="ABP110" s="172"/>
      <c r="ABQ110" s="172"/>
      <c r="ABR110" s="172"/>
      <c r="ABS110" s="172"/>
      <c r="ABT110" s="172"/>
      <c r="ABU110" s="172"/>
      <c r="ABV110" s="172"/>
      <c r="ABW110" s="172"/>
      <c r="ABX110" s="172"/>
      <c r="ABY110" s="172"/>
      <c r="ABZ110" s="172"/>
      <c r="ACA110" s="172"/>
      <c r="ACB110" s="172"/>
      <c r="ACC110" s="172"/>
      <c r="ACD110" s="172"/>
      <c r="ACE110" s="172"/>
      <c r="ACF110" s="172"/>
      <c r="ACG110" s="172"/>
      <c r="ACH110" s="172"/>
      <c r="ACI110" s="172"/>
      <c r="ACJ110" s="172"/>
      <c r="ACK110" s="172"/>
      <c r="ACL110" s="172"/>
      <c r="ACM110" s="172"/>
      <c r="ACN110" s="172"/>
      <c r="ACO110" s="172"/>
      <c r="ACP110" s="172"/>
      <c r="ACQ110" s="172"/>
      <c r="ACR110" s="172"/>
      <c r="ACS110" s="172"/>
      <c r="ACT110" s="172"/>
      <c r="ACU110" s="172"/>
      <c r="ACV110" s="172"/>
      <c r="ACW110" s="172"/>
      <c r="ACX110" s="172"/>
      <c r="ACY110" s="172"/>
      <c r="ACZ110" s="172"/>
      <c r="ADA110" s="172"/>
      <c r="ADB110" s="172"/>
      <c r="ADC110" s="172"/>
      <c r="ADD110" s="172"/>
      <c r="ADE110" s="172"/>
      <c r="ADF110" s="172"/>
      <c r="ADG110" s="172"/>
      <c r="ADH110" s="172"/>
      <c r="ADI110" s="172"/>
      <c r="ADJ110" s="172"/>
      <c r="ADK110" s="172"/>
      <c r="ADL110" s="172"/>
      <c r="ADM110" s="172"/>
      <c r="ADN110" s="172"/>
      <c r="ADO110" s="172"/>
      <c r="ADP110" s="172"/>
      <c r="ADQ110" s="172"/>
      <c r="ADR110" s="172"/>
      <c r="ADS110" s="172"/>
      <c r="ADT110" s="172"/>
      <c r="ADU110" s="172"/>
      <c r="ADV110" s="172"/>
      <c r="ADW110" s="172"/>
      <c r="ADX110" s="172"/>
      <c r="ADY110" s="172"/>
      <c r="ADZ110" s="172"/>
      <c r="AEA110" s="172"/>
      <c r="AEB110" s="172"/>
      <c r="AEC110" s="172"/>
      <c r="AED110" s="172"/>
      <c r="AEE110" s="172"/>
      <c r="AEF110" s="172"/>
      <c r="AEG110" s="172"/>
      <c r="AEH110" s="172"/>
      <c r="AEI110" s="172"/>
      <c r="AEJ110" s="172"/>
      <c r="AEK110" s="172"/>
      <c r="AEL110" s="172"/>
      <c r="AEM110" s="172"/>
      <c r="AEN110" s="172"/>
      <c r="AEO110" s="172"/>
      <c r="AEP110" s="172"/>
      <c r="AEQ110" s="172"/>
      <c r="AER110" s="172"/>
      <c r="AES110" s="172"/>
      <c r="AET110" s="172"/>
      <c r="AEU110" s="172"/>
      <c r="AEV110" s="172"/>
      <c r="AEW110" s="172"/>
      <c r="AEX110" s="172"/>
      <c r="AEY110" s="172"/>
      <c r="AEZ110" s="172"/>
      <c r="AFA110" s="172"/>
      <c r="AFB110" s="172"/>
      <c r="AFC110" s="172"/>
      <c r="AFD110" s="172"/>
      <c r="AFE110" s="172"/>
      <c r="AFF110" s="172"/>
      <c r="AFG110" s="172"/>
      <c r="AFH110" s="172"/>
      <c r="AFI110" s="172"/>
      <c r="AFJ110" s="172"/>
      <c r="AFK110" s="172"/>
      <c r="AFL110" s="172"/>
      <c r="AFM110" s="172"/>
      <c r="AFN110" s="172"/>
      <c r="AFO110" s="172"/>
      <c r="AFP110" s="172"/>
      <c r="AFQ110" s="172"/>
      <c r="AFR110" s="172"/>
      <c r="AFS110" s="172"/>
      <c r="AFT110" s="172"/>
      <c r="AFU110" s="172"/>
      <c r="AFV110" s="172"/>
      <c r="AFW110" s="172"/>
      <c r="AFX110" s="172"/>
      <c r="AFY110" s="172"/>
      <c r="AFZ110" s="172"/>
      <c r="AGA110" s="172"/>
      <c r="AGB110" s="172"/>
      <c r="AGC110" s="172"/>
      <c r="AGD110" s="172"/>
      <c r="AGE110" s="172"/>
      <c r="AGF110" s="172"/>
      <c r="AGG110" s="172"/>
      <c r="AGH110" s="172"/>
      <c r="AGI110" s="172"/>
      <c r="AGJ110" s="172"/>
      <c r="AGK110" s="172"/>
      <c r="AGL110" s="172"/>
      <c r="AGM110" s="172"/>
      <c r="AGN110" s="172"/>
      <c r="AGO110" s="172"/>
      <c r="AGP110" s="172"/>
      <c r="AGQ110" s="172"/>
      <c r="AGR110" s="172"/>
      <c r="AGS110" s="172"/>
      <c r="AGT110" s="172"/>
      <c r="AGU110" s="172"/>
      <c r="AGV110" s="172"/>
      <c r="AGW110" s="172"/>
      <c r="AGX110" s="172"/>
      <c r="AGY110" s="172"/>
      <c r="AGZ110" s="172"/>
      <c r="AHA110" s="172"/>
      <c r="AHB110" s="172"/>
      <c r="AHC110" s="172"/>
      <c r="AHD110" s="172"/>
      <c r="AHE110" s="172"/>
      <c r="AHF110" s="172"/>
      <c r="AHG110" s="172"/>
      <c r="AHH110" s="172"/>
      <c r="AHI110" s="172"/>
      <c r="AHJ110" s="172"/>
      <c r="AHK110" s="172"/>
      <c r="AHL110" s="172"/>
      <c r="AHM110" s="172"/>
      <c r="AHN110" s="172"/>
      <c r="AHO110" s="172"/>
      <c r="AHP110" s="172"/>
      <c r="AHQ110" s="172"/>
      <c r="AHR110" s="172"/>
      <c r="AHS110" s="172"/>
      <c r="AHT110" s="172"/>
      <c r="AHU110" s="172"/>
      <c r="AHV110" s="172"/>
      <c r="AHW110" s="172"/>
      <c r="AHX110" s="172"/>
      <c r="AHY110" s="172"/>
      <c r="AHZ110" s="172"/>
      <c r="AIA110" s="172"/>
      <c r="AIB110" s="172"/>
      <c r="AIC110" s="172"/>
      <c r="AID110" s="172"/>
      <c r="AIE110" s="172"/>
      <c r="AIF110" s="172"/>
      <c r="AIG110" s="172"/>
      <c r="AIH110" s="172"/>
      <c r="AII110" s="172"/>
      <c r="AIJ110" s="172"/>
      <c r="AIK110" s="172"/>
      <c r="AIL110" s="172"/>
      <c r="AIM110" s="172"/>
      <c r="AIN110" s="172"/>
      <c r="AIO110" s="172"/>
      <c r="AIP110" s="172"/>
      <c r="AIQ110" s="172"/>
      <c r="AIR110" s="172"/>
      <c r="AIS110" s="172"/>
      <c r="AIT110" s="172"/>
      <c r="AIU110" s="172"/>
      <c r="AIV110" s="172"/>
      <c r="AIW110" s="172"/>
      <c r="AIX110" s="172"/>
      <c r="AIY110" s="172"/>
      <c r="AIZ110" s="172"/>
      <c r="AJA110" s="172"/>
      <c r="AJB110" s="172"/>
      <c r="AJC110" s="172"/>
      <c r="AJD110" s="172"/>
      <c r="AJE110" s="172"/>
      <c r="AJF110" s="172"/>
      <c r="AJG110" s="172"/>
      <c r="AJH110" s="172"/>
      <c r="AJI110" s="172"/>
      <c r="AJJ110" s="172"/>
      <c r="AJK110" s="172"/>
      <c r="AJL110" s="172"/>
      <c r="AJM110" s="172"/>
      <c r="AJN110" s="172"/>
      <c r="AJO110" s="172"/>
      <c r="AJP110" s="172"/>
      <c r="AJQ110" s="172"/>
      <c r="AJR110" s="172"/>
      <c r="AJS110" s="172"/>
      <c r="AJT110" s="172"/>
      <c r="AJU110" s="172"/>
      <c r="AJV110" s="172"/>
      <c r="AJW110" s="172"/>
      <c r="AJX110" s="172"/>
      <c r="AJY110" s="172"/>
      <c r="AJZ110" s="172"/>
      <c r="AKA110" s="172"/>
      <c r="AKB110" s="172"/>
      <c r="AKC110" s="172"/>
      <c r="AKD110" s="172"/>
      <c r="AKE110" s="172"/>
      <c r="AKF110" s="172"/>
      <c r="AKG110" s="172"/>
      <c r="AKH110" s="172"/>
      <c r="AKI110" s="172"/>
      <c r="AKJ110" s="172"/>
      <c r="AKK110" s="172"/>
      <c r="AKL110" s="172"/>
      <c r="AKM110" s="172"/>
      <c r="AKN110" s="172"/>
      <c r="AKO110" s="172"/>
      <c r="AKP110" s="172"/>
      <c r="AKQ110" s="172"/>
      <c r="AKR110" s="172"/>
      <c r="AKS110" s="172"/>
      <c r="AKT110" s="172"/>
      <c r="AKU110" s="172"/>
      <c r="AKV110" s="172"/>
      <c r="AKW110" s="172"/>
      <c r="AKX110" s="172"/>
      <c r="AKY110" s="172"/>
      <c r="AKZ110" s="172"/>
      <c r="ALA110" s="172"/>
      <c r="ALB110" s="172"/>
      <c r="ALC110" s="172"/>
      <c r="ALD110" s="172"/>
      <c r="ALE110" s="172"/>
      <c r="ALF110" s="172"/>
      <c r="ALG110" s="172"/>
      <c r="ALH110" s="172"/>
      <c r="ALI110" s="172"/>
      <c r="ALJ110" s="172"/>
      <c r="ALK110" s="172"/>
      <c r="ALL110" s="172"/>
      <c r="ALM110" s="172"/>
      <c r="ALN110" s="172"/>
      <c r="ALO110" s="172"/>
      <c r="ALP110" s="172"/>
      <c r="ALQ110" s="172"/>
      <c r="ALR110" s="172"/>
      <c r="ALS110" s="172"/>
      <c r="ALT110" s="172"/>
      <c r="ALU110" s="172"/>
      <c r="ALV110" s="172"/>
      <c r="ALW110" s="172"/>
      <c r="ALX110" s="172"/>
      <c r="ALY110" s="172"/>
      <c r="ALZ110" s="172"/>
      <c r="AMA110" s="172"/>
      <c r="AMB110" s="172"/>
      <c r="AMC110" s="172"/>
      <c r="AMD110" s="172"/>
      <c r="AME110" s="172"/>
      <c r="AMF110" s="172"/>
      <c r="AMG110" s="172"/>
      <c r="AMH110" s="172"/>
      <c r="AMI110" s="172"/>
      <c r="AMJ110" s="172"/>
      <c r="AMK110" s="172"/>
      <c r="AML110" s="172"/>
      <c r="AMM110" s="172"/>
      <c r="AMN110" s="172"/>
      <c r="AMO110" s="172"/>
      <c r="AMP110" s="172"/>
      <c r="AMQ110" s="172"/>
      <c r="AMR110" s="172"/>
      <c r="AMS110" s="172"/>
      <c r="AMT110" s="172"/>
      <c r="AMU110" s="172"/>
      <c r="AMV110" s="172"/>
      <c r="AMW110" s="172"/>
      <c r="AMX110" s="172"/>
      <c r="AMY110" s="172"/>
      <c r="AMZ110" s="172"/>
      <c r="ANA110" s="172"/>
      <c r="ANB110" s="172"/>
      <c r="ANC110" s="172"/>
      <c r="AND110" s="172"/>
      <c r="ANE110" s="172"/>
      <c r="ANF110" s="172"/>
      <c r="ANG110" s="172"/>
      <c r="ANH110" s="172"/>
      <c r="ANI110" s="172"/>
      <c r="ANJ110" s="172"/>
      <c r="ANK110" s="172"/>
      <c r="ANL110" s="172"/>
      <c r="ANM110" s="172"/>
      <c r="ANN110" s="172"/>
      <c r="ANO110" s="172"/>
      <c r="ANP110" s="172"/>
      <c r="ANQ110" s="172"/>
      <c r="ANR110" s="172"/>
      <c r="ANS110" s="172"/>
      <c r="ANT110" s="172"/>
      <c r="ANU110" s="172"/>
      <c r="ANV110" s="172"/>
      <c r="ANW110" s="172"/>
      <c r="ANX110" s="172"/>
      <c r="ANY110" s="172"/>
      <c r="ANZ110" s="172"/>
      <c r="AOA110" s="172"/>
      <c r="AOB110" s="172"/>
      <c r="AOC110" s="172"/>
      <c r="AOD110" s="172"/>
      <c r="AOE110" s="172"/>
      <c r="AOF110" s="172"/>
      <c r="AOG110" s="172"/>
      <c r="AOH110" s="172"/>
      <c r="AOI110" s="172"/>
      <c r="AOJ110" s="172"/>
      <c r="AOK110" s="172"/>
      <c r="AOL110" s="172"/>
      <c r="AOM110" s="172"/>
      <c r="AON110" s="172"/>
      <c r="AOO110" s="172"/>
      <c r="AOP110" s="172"/>
      <c r="AOQ110" s="172"/>
      <c r="AOR110" s="172"/>
      <c r="AOS110" s="172"/>
      <c r="AOT110" s="172"/>
      <c r="AOU110" s="172"/>
      <c r="AOV110" s="172"/>
      <c r="AOW110" s="172"/>
      <c r="AOX110" s="172"/>
      <c r="AOY110" s="172"/>
      <c r="AOZ110" s="172"/>
      <c r="APA110" s="172"/>
      <c r="APB110" s="172"/>
      <c r="APC110" s="172"/>
      <c r="APD110" s="172"/>
      <c r="APE110" s="172"/>
      <c r="APF110" s="172"/>
      <c r="APG110" s="172"/>
      <c r="APH110" s="172"/>
      <c r="API110" s="172"/>
      <c r="APJ110" s="172"/>
      <c r="APK110" s="172"/>
      <c r="APL110" s="172"/>
      <c r="APM110" s="172"/>
      <c r="APN110" s="172"/>
      <c r="APO110" s="172"/>
      <c r="APP110" s="172"/>
      <c r="APQ110" s="172"/>
      <c r="APR110" s="172"/>
      <c r="APS110" s="172"/>
      <c r="APT110" s="172"/>
      <c r="APU110" s="172"/>
      <c r="APV110" s="172"/>
      <c r="APW110" s="172"/>
      <c r="APX110" s="172"/>
      <c r="APY110" s="172"/>
      <c r="APZ110" s="172"/>
      <c r="AQA110" s="172"/>
      <c r="AQB110" s="172"/>
      <c r="AQC110" s="172"/>
      <c r="AQD110" s="172"/>
      <c r="AQE110" s="172"/>
      <c r="AQF110" s="172"/>
      <c r="AQG110" s="172"/>
      <c r="AQH110" s="172"/>
      <c r="AQI110" s="172"/>
      <c r="AQJ110" s="172"/>
      <c r="AQK110" s="172"/>
      <c r="AQL110" s="172"/>
      <c r="AQM110" s="172"/>
      <c r="AQN110" s="172"/>
      <c r="AQO110" s="172"/>
      <c r="AQP110" s="172"/>
      <c r="AQQ110" s="172"/>
      <c r="AQR110" s="172"/>
      <c r="AQS110" s="172"/>
      <c r="AQT110" s="172"/>
      <c r="AQU110" s="172"/>
      <c r="AQV110" s="172"/>
      <c r="AQW110" s="172"/>
      <c r="AQX110" s="172"/>
      <c r="AQY110" s="172"/>
      <c r="AQZ110" s="172"/>
      <c r="ARA110" s="172"/>
      <c r="ARB110" s="172"/>
      <c r="ARC110" s="172"/>
      <c r="ARD110" s="172"/>
      <c r="ARE110" s="172"/>
      <c r="ARF110" s="172"/>
      <c r="ARG110" s="172"/>
      <c r="ARH110" s="172"/>
      <c r="ARI110" s="172"/>
      <c r="ARJ110" s="172"/>
      <c r="ARK110" s="172"/>
      <c r="ARL110" s="172"/>
      <c r="ARM110" s="172"/>
      <c r="ARN110" s="172"/>
      <c r="ARO110" s="172"/>
      <c r="ARP110" s="172"/>
      <c r="ARQ110" s="172"/>
      <c r="ARR110" s="172"/>
      <c r="ARS110" s="172"/>
      <c r="ART110" s="172"/>
      <c r="ARU110" s="172"/>
      <c r="ARV110" s="172"/>
      <c r="ARW110" s="172"/>
      <c r="ARX110" s="172"/>
      <c r="ARY110" s="172"/>
      <c r="ARZ110" s="172"/>
      <c r="ASA110" s="172"/>
      <c r="ASB110" s="172"/>
      <c r="ASC110" s="172"/>
      <c r="ASD110" s="172"/>
      <c r="ASE110" s="172"/>
      <c r="ASF110" s="172"/>
      <c r="ASG110" s="172"/>
      <c r="ASH110" s="172"/>
      <c r="ASI110" s="172"/>
      <c r="ASJ110" s="172"/>
      <c r="ASK110" s="172"/>
      <c r="ASL110" s="172"/>
      <c r="ASM110" s="172"/>
      <c r="ASN110" s="172"/>
      <c r="ASO110" s="172"/>
      <c r="ASP110" s="172"/>
      <c r="ASQ110" s="172"/>
      <c r="ASR110" s="172"/>
      <c r="ASS110" s="172"/>
      <c r="AST110" s="172"/>
      <c r="ASU110" s="172"/>
      <c r="ASV110" s="172"/>
      <c r="ASW110" s="172"/>
      <c r="ASX110" s="172"/>
      <c r="ASY110" s="172"/>
      <c r="ASZ110" s="172"/>
      <c r="ATA110" s="172"/>
      <c r="ATB110" s="172"/>
      <c r="ATC110" s="172"/>
      <c r="ATD110" s="172"/>
      <c r="ATE110" s="172"/>
      <c r="ATF110" s="172"/>
      <c r="ATG110" s="172"/>
      <c r="ATH110" s="172"/>
      <c r="ATI110" s="172"/>
      <c r="ATJ110" s="172"/>
      <c r="ATK110" s="172"/>
      <c r="ATL110" s="172"/>
      <c r="ATM110" s="172"/>
      <c r="ATN110" s="172"/>
      <c r="ATO110" s="172"/>
      <c r="ATP110" s="172"/>
      <c r="ATQ110" s="172"/>
      <c r="ATR110" s="172"/>
      <c r="ATS110" s="172"/>
      <c r="ATT110" s="172"/>
      <c r="ATU110" s="172"/>
      <c r="ATV110" s="172"/>
      <c r="ATW110" s="172"/>
      <c r="ATX110" s="172"/>
      <c r="ATY110" s="172"/>
      <c r="ATZ110" s="172"/>
      <c r="AUA110" s="172"/>
      <c r="AUB110" s="172"/>
      <c r="AUC110" s="172"/>
      <c r="AUD110" s="172"/>
      <c r="AUE110" s="172"/>
      <c r="AUF110" s="172"/>
      <c r="AUG110" s="172"/>
      <c r="AUH110" s="172"/>
      <c r="AUI110" s="172"/>
      <c r="AUJ110" s="172"/>
      <c r="AUK110" s="172"/>
      <c r="AUL110" s="172"/>
      <c r="AUM110" s="172"/>
      <c r="AUN110" s="172"/>
      <c r="AUO110" s="172"/>
      <c r="AUP110" s="172"/>
      <c r="AUQ110" s="172"/>
      <c r="AUR110" s="172"/>
      <c r="AUS110" s="172"/>
      <c r="AUT110" s="172"/>
      <c r="AUU110" s="172"/>
      <c r="AUV110" s="172"/>
      <c r="AUW110" s="172"/>
      <c r="AUX110" s="172"/>
      <c r="AUY110" s="172"/>
      <c r="AUZ110" s="172"/>
      <c r="AVA110" s="172"/>
      <c r="AVB110" s="172"/>
      <c r="AVC110" s="172"/>
      <c r="AVD110" s="172"/>
      <c r="AVE110" s="172"/>
      <c r="AVF110" s="172"/>
      <c r="AVG110" s="172"/>
      <c r="AVH110" s="172"/>
      <c r="AVI110" s="172"/>
      <c r="AVJ110" s="172"/>
      <c r="AVK110" s="172"/>
      <c r="AVL110" s="172"/>
      <c r="AVM110" s="172"/>
      <c r="AVN110" s="172"/>
      <c r="AVO110" s="172"/>
      <c r="AVP110" s="172"/>
      <c r="AVQ110" s="172"/>
      <c r="AVR110" s="172"/>
      <c r="AVS110" s="172"/>
      <c r="AVT110" s="172"/>
      <c r="AVU110" s="172"/>
      <c r="AVV110" s="172"/>
      <c r="AVW110" s="172"/>
      <c r="AVX110" s="172"/>
      <c r="AVY110" s="172"/>
      <c r="AVZ110" s="172"/>
      <c r="AWA110" s="172"/>
      <c r="AWB110" s="172"/>
      <c r="AWC110" s="172"/>
      <c r="AWD110" s="172"/>
      <c r="AWE110" s="172"/>
      <c r="AWF110" s="172"/>
      <c r="AWG110" s="172"/>
      <c r="AWH110" s="172"/>
      <c r="AWI110" s="172"/>
      <c r="AWJ110" s="172"/>
      <c r="AWK110" s="172"/>
      <c r="AWL110" s="172"/>
      <c r="AWM110" s="172"/>
      <c r="AWN110" s="172"/>
      <c r="AWO110" s="172"/>
      <c r="AWP110" s="172"/>
      <c r="AWQ110" s="172"/>
      <c r="AWR110" s="172"/>
      <c r="AWS110" s="172"/>
      <c r="AWT110" s="172"/>
      <c r="AWU110" s="172"/>
      <c r="AWV110" s="172"/>
      <c r="AWW110" s="172"/>
      <c r="AWX110" s="172"/>
      <c r="AWY110" s="172"/>
      <c r="AWZ110" s="172"/>
      <c r="AXA110" s="172"/>
      <c r="AXB110" s="172"/>
      <c r="AXC110" s="172"/>
      <c r="AXD110" s="172"/>
      <c r="AXE110" s="172"/>
      <c r="AXF110" s="172"/>
      <c r="AXG110" s="172"/>
      <c r="AXH110" s="172"/>
      <c r="AXI110" s="172"/>
      <c r="AXJ110" s="172"/>
      <c r="AXK110" s="172"/>
      <c r="AXL110" s="172"/>
      <c r="AXM110" s="172"/>
      <c r="AXN110" s="172"/>
      <c r="AXO110" s="172"/>
      <c r="AXP110" s="172"/>
      <c r="AXQ110" s="172"/>
      <c r="AXR110" s="172"/>
      <c r="AXS110" s="172"/>
      <c r="AXT110" s="172"/>
      <c r="AXU110" s="172"/>
      <c r="AXV110" s="172"/>
      <c r="AXW110" s="172"/>
      <c r="AXX110" s="172"/>
      <c r="AXY110" s="172"/>
      <c r="AXZ110" s="172"/>
      <c r="AYA110" s="172"/>
      <c r="AYB110" s="172"/>
      <c r="AYC110" s="172"/>
      <c r="AYD110" s="172"/>
      <c r="AYE110" s="172"/>
      <c r="AYF110" s="172"/>
      <c r="AYG110" s="172"/>
      <c r="AYH110" s="172"/>
      <c r="AYI110" s="172"/>
      <c r="AYJ110" s="172"/>
      <c r="AYK110" s="172"/>
      <c r="AYL110" s="172"/>
      <c r="AYM110" s="172"/>
      <c r="AYN110" s="172"/>
      <c r="AYO110" s="172"/>
      <c r="AYP110" s="172"/>
      <c r="AYQ110" s="172"/>
      <c r="AYR110" s="172"/>
      <c r="AYS110" s="172"/>
      <c r="AYT110" s="172"/>
      <c r="AYU110" s="172"/>
      <c r="AYV110" s="172"/>
      <c r="AYW110" s="172"/>
      <c r="AYX110" s="172"/>
      <c r="AYY110" s="172"/>
      <c r="AYZ110" s="172"/>
      <c r="AZA110" s="172"/>
      <c r="AZB110" s="172"/>
      <c r="AZC110" s="172"/>
      <c r="AZD110" s="172"/>
      <c r="AZE110" s="172"/>
      <c r="AZF110" s="172"/>
      <c r="AZG110" s="172"/>
      <c r="AZH110" s="172"/>
      <c r="AZI110" s="172"/>
      <c r="AZJ110" s="172"/>
      <c r="AZK110" s="172"/>
      <c r="AZL110" s="172"/>
      <c r="AZM110" s="172"/>
      <c r="AZN110" s="172"/>
      <c r="AZO110" s="172"/>
      <c r="AZP110" s="172"/>
      <c r="AZQ110" s="172"/>
      <c r="AZR110" s="172"/>
      <c r="AZS110" s="172"/>
      <c r="AZT110" s="172"/>
      <c r="AZU110" s="172"/>
      <c r="AZV110" s="172"/>
      <c r="AZW110" s="172"/>
      <c r="AZX110" s="172"/>
      <c r="AZY110" s="172"/>
      <c r="AZZ110" s="172"/>
      <c r="BAA110" s="172"/>
      <c r="BAB110" s="172"/>
      <c r="BAC110" s="172"/>
      <c r="BAD110" s="172"/>
      <c r="BAE110" s="172"/>
      <c r="BAF110" s="172"/>
      <c r="BAG110" s="172"/>
      <c r="BAH110" s="172"/>
      <c r="BAI110" s="172"/>
      <c r="BAJ110" s="172"/>
      <c r="BAK110" s="172"/>
      <c r="BAL110" s="172"/>
      <c r="BAM110" s="172"/>
      <c r="BAN110" s="172"/>
      <c r="BAO110" s="172"/>
      <c r="BAP110" s="172"/>
      <c r="BAQ110" s="172"/>
      <c r="BAR110" s="172"/>
      <c r="BAS110" s="172"/>
      <c r="BAT110" s="172"/>
      <c r="BAU110" s="172"/>
      <c r="BAV110" s="172"/>
      <c r="BAW110" s="172"/>
      <c r="BAX110" s="172"/>
      <c r="BAY110" s="172"/>
      <c r="BAZ110" s="172"/>
      <c r="BBA110" s="172"/>
      <c r="BBB110" s="172"/>
      <c r="BBC110" s="172"/>
      <c r="BBD110" s="172"/>
      <c r="BBE110" s="172"/>
      <c r="BBF110" s="172"/>
      <c r="BBG110" s="172"/>
      <c r="BBH110" s="172"/>
      <c r="BBI110" s="172"/>
      <c r="BBJ110" s="172"/>
      <c r="BBK110" s="172"/>
      <c r="BBL110" s="172"/>
      <c r="BBM110" s="172"/>
      <c r="BBN110" s="172"/>
      <c r="BBO110" s="172"/>
      <c r="BBP110" s="172"/>
      <c r="BBQ110" s="172"/>
      <c r="BBR110" s="172"/>
      <c r="BBS110" s="172"/>
      <c r="BBT110" s="172"/>
      <c r="BBU110" s="172"/>
      <c r="BBV110" s="172"/>
      <c r="BBW110" s="172"/>
      <c r="BBX110" s="172"/>
      <c r="BBY110" s="172"/>
      <c r="BBZ110" s="172"/>
      <c r="BCA110" s="172"/>
      <c r="BCB110" s="172"/>
      <c r="BCC110" s="172"/>
      <c r="BCD110" s="172"/>
      <c r="BCE110" s="172"/>
      <c r="BCF110" s="172"/>
      <c r="BCG110" s="172"/>
      <c r="BCH110" s="172"/>
      <c r="BCI110" s="172"/>
      <c r="BCJ110" s="172"/>
      <c r="BCK110" s="172"/>
      <c r="BCL110" s="172"/>
      <c r="BCM110" s="172"/>
      <c r="BCN110" s="172"/>
      <c r="BCO110" s="172"/>
      <c r="BCP110" s="172"/>
      <c r="BCQ110" s="172"/>
      <c r="BCR110" s="172"/>
      <c r="BCS110" s="172"/>
      <c r="BCT110" s="172"/>
      <c r="BCU110" s="172"/>
      <c r="BCV110" s="172"/>
      <c r="BCW110" s="172"/>
      <c r="BCX110" s="172"/>
      <c r="BCY110" s="172"/>
      <c r="BCZ110" s="172"/>
      <c r="BDA110" s="172"/>
      <c r="BDB110" s="172"/>
      <c r="BDC110" s="172"/>
      <c r="BDD110" s="172"/>
      <c r="BDE110" s="172"/>
      <c r="BDF110" s="172"/>
      <c r="BDG110" s="172"/>
      <c r="BDH110" s="172"/>
      <c r="BDI110" s="172"/>
      <c r="BDJ110" s="172"/>
      <c r="BDK110" s="172"/>
      <c r="BDL110" s="172"/>
      <c r="BDM110" s="172"/>
      <c r="BDN110" s="172"/>
      <c r="BDO110" s="172"/>
      <c r="BDP110" s="172"/>
      <c r="BDQ110" s="172"/>
      <c r="BDR110" s="172"/>
      <c r="BDS110" s="172"/>
      <c r="BDT110" s="172"/>
      <c r="BDU110" s="172"/>
      <c r="BDV110" s="172"/>
      <c r="BDW110" s="172"/>
      <c r="BDX110" s="172"/>
      <c r="BDY110" s="172"/>
      <c r="BDZ110" s="172"/>
      <c r="BEA110" s="172"/>
      <c r="BEB110" s="172"/>
      <c r="BEC110" s="172"/>
      <c r="BED110" s="172"/>
      <c r="BEE110" s="172"/>
      <c r="BEF110" s="172"/>
      <c r="BEG110" s="172"/>
      <c r="BEH110" s="172"/>
      <c r="BEI110" s="172"/>
      <c r="BEJ110" s="172"/>
      <c r="BEK110" s="172"/>
      <c r="BEL110" s="172"/>
      <c r="BEM110" s="172"/>
      <c r="BEN110" s="172"/>
      <c r="BEO110" s="172"/>
      <c r="BEP110" s="172"/>
      <c r="BEQ110" s="172"/>
      <c r="BER110" s="172"/>
      <c r="BES110" s="172"/>
      <c r="BET110" s="172"/>
      <c r="BEU110" s="172"/>
      <c r="BEV110" s="172"/>
      <c r="BEW110" s="172"/>
      <c r="BEX110" s="172"/>
      <c r="BEY110" s="172"/>
      <c r="BEZ110" s="172"/>
      <c r="BFA110" s="172"/>
      <c r="BFB110" s="172"/>
      <c r="BFC110" s="172"/>
      <c r="BFD110" s="172"/>
      <c r="BFE110" s="172"/>
      <c r="BFF110" s="172"/>
      <c r="BFG110" s="172"/>
      <c r="BFH110" s="172"/>
      <c r="BFI110" s="172"/>
      <c r="BFJ110" s="172"/>
      <c r="BFK110" s="172"/>
      <c r="BFL110" s="172"/>
      <c r="BFM110" s="172"/>
      <c r="BFN110" s="172"/>
      <c r="BFO110" s="172"/>
      <c r="BFP110" s="172"/>
      <c r="BFQ110" s="172"/>
      <c r="BFR110" s="172"/>
      <c r="BFS110" s="172"/>
      <c r="BFT110" s="172"/>
      <c r="BFU110" s="172"/>
      <c r="BFV110" s="172"/>
      <c r="BFW110" s="172"/>
      <c r="BFX110" s="172"/>
      <c r="BFY110" s="172"/>
      <c r="BFZ110" s="172"/>
      <c r="BGA110" s="172"/>
      <c r="BGB110" s="172"/>
      <c r="BGC110" s="172"/>
      <c r="BGD110" s="172"/>
      <c r="BGE110" s="172"/>
      <c r="BGF110" s="172"/>
      <c r="BGG110" s="172"/>
      <c r="BGH110" s="172"/>
      <c r="BGI110" s="172"/>
      <c r="BGJ110" s="172"/>
      <c r="BGK110" s="172"/>
      <c r="BGL110" s="172"/>
      <c r="BGM110" s="172"/>
      <c r="BGN110" s="172"/>
      <c r="BGO110" s="172"/>
      <c r="BGP110" s="172"/>
      <c r="BGQ110" s="172"/>
      <c r="BGR110" s="172"/>
      <c r="BGS110" s="172"/>
      <c r="BGT110" s="172"/>
      <c r="BGU110" s="172"/>
      <c r="BGV110" s="172"/>
      <c r="BGW110" s="172"/>
      <c r="BGX110" s="172"/>
      <c r="BGY110" s="172"/>
      <c r="BGZ110" s="172"/>
      <c r="BHA110" s="172"/>
      <c r="BHB110" s="172"/>
      <c r="BHC110" s="172"/>
      <c r="BHD110" s="172"/>
      <c r="BHE110" s="172"/>
      <c r="BHF110" s="172"/>
      <c r="BHG110" s="172"/>
      <c r="BHH110" s="172"/>
      <c r="BHI110" s="172"/>
      <c r="BHJ110" s="172"/>
      <c r="BHK110" s="172"/>
      <c r="BHL110" s="172"/>
      <c r="BHM110" s="172"/>
      <c r="BHN110" s="172"/>
      <c r="BHO110" s="172"/>
      <c r="BHP110" s="172"/>
      <c r="BHQ110" s="172"/>
      <c r="BHR110" s="172"/>
      <c r="BHS110" s="172"/>
      <c r="BHT110" s="172"/>
      <c r="BHU110" s="172"/>
      <c r="BHV110" s="172"/>
      <c r="BHW110" s="172"/>
      <c r="BHX110" s="172"/>
      <c r="BHY110" s="172"/>
      <c r="BHZ110" s="172"/>
      <c r="BIA110" s="172"/>
      <c r="BIB110" s="172"/>
      <c r="BIC110" s="172"/>
      <c r="BID110" s="172"/>
      <c r="BIE110" s="172"/>
      <c r="BIF110" s="172"/>
      <c r="BIG110" s="172"/>
      <c r="BIH110" s="172"/>
      <c r="BII110" s="172"/>
      <c r="BIJ110" s="172"/>
      <c r="BIK110" s="172"/>
      <c r="BIL110" s="172"/>
      <c r="BIM110" s="172"/>
      <c r="BIN110" s="172"/>
      <c r="BIO110" s="172"/>
      <c r="BIP110" s="172"/>
      <c r="BIQ110" s="172"/>
      <c r="BIR110" s="172"/>
      <c r="BIS110" s="172"/>
      <c r="BIT110" s="172"/>
      <c r="BIU110" s="172"/>
      <c r="BIV110" s="172"/>
      <c r="BIW110" s="172"/>
      <c r="BIX110" s="172"/>
      <c r="BIY110" s="172"/>
      <c r="BIZ110" s="172"/>
      <c r="BJA110" s="172"/>
      <c r="BJB110" s="172"/>
      <c r="BJC110" s="172"/>
      <c r="BJD110" s="172"/>
      <c r="BJE110" s="172"/>
      <c r="BJF110" s="172"/>
      <c r="BJG110" s="172"/>
      <c r="BJH110" s="172"/>
      <c r="BJI110" s="172"/>
      <c r="BJJ110" s="172"/>
      <c r="BJK110" s="172"/>
      <c r="BJL110" s="172"/>
      <c r="BJM110" s="172"/>
      <c r="BJN110" s="172"/>
      <c r="BJO110" s="172"/>
      <c r="BJP110" s="172"/>
      <c r="BJQ110" s="172"/>
      <c r="BJR110" s="172"/>
      <c r="BJS110" s="172"/>
      <c r="BJT110" s="172"/>
      <c r="BJU110" s="172"/>
      <c r="BJV110" s="172"/>
      <c r="BJW110" s="172"/>
      <c r="BJX110" s="172"/>
      <c r="BJY110" s="172"/>
      <c r="BJZ110" s="172"/>
      <c r="BKA110" s="172"/>
      <c r="BKB110" s="172"/>
      <c r="BKC110" s="172"/>
      <c r="BKD110" s="172"/>
      <c r="BKE110" s="172"/>
      <c r="BKF110" s="172"/>
      <c r="BKG110" s="172"/>
      <c r="BKH110" s="172"/>
      <c r="BKI110" s="172"/>
      <c r="BKJ110" s="172"/>
      <c r="BKK110" s="172"/>
      <c r="BKL110" s="172"/>
      <c r="BKM110" s="172"/>
      <c r="BKN110" s="172"/>
      <c r="BKO110" s="172"/>
      <c r="BKP110" s="172"/>
      <c r="BKQ110" s="172"/>
      <c r="BKR110" s="172"/>
      <c r="BKS110" s="172"/>
      <c r="BKT110" s="172"/>
      <c r="BKU110" s="172"/>
      <c r="BKV110" s="172"/>
      <c r="BKW110" s="172"/>
      <c r="BKX110" s="172"/>
      <c r="BKY110" s="172"/>
      <c r="BKZ110" s="172"/>
      <c r="BLA110" s="172"/>
      <c r="BLB110" s="172"/>
      <c r="BLC110" s="172"/>
      <c r="BLD110" s="172"/>
      <c r="BLE110" s="172"/>
      <c r="BLF110" s="172"/>
      <c r="BLG110" s="172"/>
      <c r="BLH110" s="172"/>
      <c r="BLI110" s="172"/>
      <c r="BLJ110" s="172"/>
      <c r="BLK110" s="172"/>
      <c r="BLL110" s="172"/>
      <c r="BLM110" s="172"/>
      <c r="BLN110" s="172"/>
      <c r="BLO110" s="172"/>
      <c r="BLP110" s="172"/>
      <c r="BLQ110" s="172"/>
      <c r="BLR110" s="172"/>
      <c r="BLS110" s="172"/>
      <c r="BLT110" s="172"/>
      <c r="BLU110" s="172"/>
      <c r="BLV110" s="172"/>
      <c r="BLW110" s="172"/>
      <c r="BLX110" s="172"/>
      <c r="BLY110" s="172"/>
      <c r="BLZ110" s="172"/>
      <c r="BMA110" s="172"/>
      <c r="BMB110" s="172"/>
      <c r="BMC110" s="172"/>
      <c r="BMD110" s="172"/>
      <c r="BME110" s="172"/>
      <c r="BMF110" s="172"/>
      <c r="BMG110" s="172"/>
      <c r="BMH110" s="172"/>
      <c r="BMI110" s="172"/>
      <c r="BMJ110" s="172"/>
      <c r="BMK110" s="172"/>
      <c r="BML110" s="172"/>
      <c r="BMM110" s="172"/>
      <c r="BMN110" s="172"/>
      <c r="BMO110" s="172"/>
      <c r="BMP110" s="172"/>
      <c r="BMQ110" s="172"/>
      <c r="BMR110" s="172"/>
      <c r="BMS110" s="172"/>
      <c r="BMT110" s="172"/>
      <c r="BMU110" s="172"/>
      <c r="BMV110" s="172"/>
      <c r="BMW110" s="172"/>
      <c r="BMX110" s="172"/>
      <c r="BMY110" s="172"/>
      <c r="BMZ110" s="172"/>
      <c r="BNA110" s="172"/>
      <c r="BNB110" s="172"/>
      <c r="BNC110" s="172"/>
      <c r="BND110" s="172"/>
      <c r="BNE110" s="172"/>
      <c r="BNF110" s="172"/>
      <c r="BNG110" s="172"/>
      <c r="BNH110" s="172"/>
      <c r="BNI110" s="172"/>
      <c r="BNJ110" s="172"/>
      <c r="BNK110" s="172"/>
      <c r="BNL110" s="172"/>
      <c r="BNM110" s="172"/>
      <c r="BNN110" s="172"/>
      <c r="BNO110" s="172"/>
      <c r="BNP110" s="172"/>
      <c r="BNQ110" s="172"/>
      <c r="BNR110" s="172"/>
      <c r="BNS110" s="172"/>
      <c r="BNT110" s="172"/>
      <c r="BNU110" s="172"/>
      <c r="BNV110" s="172"/>
      <c r="BNW110" s="172"/>
      <c r="BNX110" s="172"/>
      <c r="BNY110" s="172"/>
      <c r="BNZ110" s="172"/>
      <c r="BOA110" s="172"/>
      <c r="BOB110" s="172"/>
      <c r="BOC110" s="172"/>
      <c r="BOD110" s="172"/>
      <c r="BOE110" s="172"/>
      <c r="BOF110" s="172"/>
      <c r="BOG110" s="172"/>
      <c r="BOH110" s="172"/>
      <c r="BOI110" s="172"/>
      <c r="BOJ110" s="172"/>
      <c r="BOK110" s="172"/>
      <c r="BOL110" s="172"/>
      <c r="BOM110" s="172"/>
      <c r="BON110" s="172"/>
      <c r="BOO110" s="172"/>
      <c r="BOP110" s="172"/>
      <c r="BOQ110" s="172"/>
      <c r="BOR110" s="172"/>
      <c r="BOS110" s="172"/>
      <c r="BOT110" s="172"/>
      <c r="BOU110" s="172"/>
      <c r="BOV110" s="172"/>
      <c r="BOW110" s="172"/>
      <c r="BOX110" s="172"/>
      <c r="BOY110" s="172"/>
      <c r="BOZ110" s="172"/>
      <c r="BPA110" s="172"/>
      <c r="BPB110" s="172"/>
      <c r="BPC110" s="172"/>
      <c r="BPD110" s="172"/>
      <c r="BPE110" s="172"/>
      <c r="BPF110" s="172"/>
      <c r="BPG110" s="172"/>
      <c r="BPH110" s="172"/>
      <c r="BPI110" s="172"/>
      <c r="BPJ110" s="172"/>
      <c r="BPK110" s="172"/>
      <c r="BPL110" s="172"/>
      <c r="BPM110" s="172"/>
      <c r="BPN110" s="172"/>
      <c r="BPO110" s="172"/>
      <c r="BPP110" s="172"/>
      <c r="BPQ110" s="172"/>
      <c r="BPR110" s="172"/>
      <c r="BPS110" s="172"/>
      <c r="BPT110" s="172"/>
      <c r="BPU110" s="172"/>
      <c r="BPV110" s="172"/>
      <c r="BPW110" s="172"/>
      <c r="BPX110" s="172"/>
      <c r="BPY110" s="172"/>
      <c r="BPZ110" s="172"/>
      <c r="BQA110" s="172"/>
      <c r="BQB110" s="172"/>
      <c r="BQC110" s="172"/>
      <c r="BQD110" s="172"/>
      <c r="BQE110" s="172"/>
      <c r="BQF110" s="172"/>
      <c r="BQG110" s="172"/>
      <c r="BQH110" s="172"/>
      <c r="BQI110" s="172"/>
      <c r="BQJ110" s="172"/>
      <c r="BQK110" s="172"/>
      <c r="BQL110" s="172"/>
      <c r="BQM110" s="172"/>
      <c r="BQN110" s="172"/>
      <c r="BQO110" s="172"/>
      <c r="BQP110" s="172"/>
      <c r="BQQ110" s="172"/>
      <c r="BQR110" s="172"/>
      <c r="BQS110" s="172"/>
      <c r="BQT110" s="172"/>
      <c r="BQU110" s="172"/>
      <c r="BQV110" s="172"/>
      <c r="BQW110" s="172"/>
      <c r="BQX110" s="172"/>
      <c r="BQY110" s="172"/>
      <c r="BQZ110" s="172"/>
      <c r="BRA110" s="172"/>
      <c r="BRB110" s="172"/>
      <c r="BRC110" s="172"/>
      <c r="BRD110" s="172"/>
      <c r="BRE110" s="172"/>
      <c r="BRF110" s="172"/>
      <c r="BRG110" s="172"/>
      <c r="BRH110" s="172"/>
      <c r="BRI110" s="172"/>
      <c r="BRJ110" s="172"/>
      <c r="BRK110" s="172"/>
      <c r="BRL110" s="172"/>
      <c r="BRM110" s="172"/>
      <c r="BRN110" s="172"/>
      <c r="BRO110" s="172"/>
      <c r="BRP110" s="172"/>
      <c r="BRQ110" s="172"/>
      <c r="BRR110" s="172"/>
      <c r="BRS110" s="172"/>
      <c r="BRT110" s="172"/>
      <c r="BRU110" s="172"/>
      <c r="BRV110" s="172"/>
      <c r="BRW110" s="172"/>
      <c r="BRX110" s="172"/>
      <c r="BRY110" s="172"/>
      <c r="BRZ110" s="172"/>
      <c r="BSA110" s="172"/>
      <c r="BSB110" s="172"/>
      <c r="BSC110" s="172"/>
      <c r="BSD110" s="172"/>
      <c r="BSE110" s="172"/>
      <c r="BSF110" s="172"/>
      <c r="BSG110" s="172"/>
      <c r="BSH110" s="172"/>
      <c r="BSI110" s="172"/>
      <c r="BSJ110" s="172"/>
      <c r="BSK110" s="172"/>
      <c r="BSL110" s="172"/>
      <c r="BSM110" s="172"/>
      <c r="BSN110" s="172"/>
      <c r="BSO110" s="172"/>
      <c r="BSP110" s="172"/>
      <c r="BSQ110" s="172"/>
      <c r="BSR110" s="172"/>
      <c r="BSS110" s="172"/>
      <c r="BST110" s="172"/>
      <c r="BSU110" s="172"/>
      <c r="BSV110" s="172"/>
      <c r="BSW110" s="172"/>
      <c r="BSX110" s="172"/>
      <c r="BSY110" s="172"/>
      <c r="BSZ110" s="172"/>
      <c r="BTA110" s="172"/>
      <c r="BTB110" s="172"/>
      <c r="BTC110" s="172"/>
      <c r="BTD110" s="172"/>
      <c r="BTE110" s="172"/>
      <c r="BTF110" s="172"/>
      <c r="BTG110" s="172"/>
      <c r="BTH110" s="172"/>
      <c r="BTI110" s="172"/>
      <c r="BTJ110" s="172"/>
      <c r="BTK110" s="172"/>
      <c r="BTL110" s="172"/>
      <c r="BTM110" s="172"/>
      <c r="BTN110" s="172"/>
      <c r="BTO110" s="172"/>
      <c r="BTP110" s="172"/>
      <c r="BTQ110" s="172"/>
      <c r="BTR110" s="172"/>
      <c r="BTS110" s="172"/>
      <c r="BTT110" s="172"/>
      <c r="BTU110" s="172"/>
      <c r="BTV110" s="172"/>
      <c r="BTW110" s="172"/>
      <c r="BTX110" s="172"/>
      <c r="BTY110" s="172"/>
      <c r="BTZ110" s="172"/>
      <c r="BUA110" s="172"/>
      <c r="BUB110" s="172"/>
      <c r="BUC110" s="172"/>
      <c r="BUD110" s="172"/>
      <c r="BUE110" s="172"/>
      <c r="BUF110" s="172"/>
      <c r="BUG110" s="172"/>
      <c r="BUH110" s="172"/>
      <c r="BUI110" s="172"/>
      <c r="BUJ110" s="172"/>
      <c r="BUK110" s="172"/>
      <c r="BUL110" s="172"/>
      <c r="BUM110" s="172"/>
      <c r="BUN110" s="172"/>
      <c r="BUO110" s="172"/>
      <c r="BUP110" s="172"/>
      <c r="BUQ110" s="172"/>
      <c r="BUR110" s="172"/>
      <c r="BUS110" s="172"/>
      <c r="BUT110" s="172"/>
      <c r="BUU110" s="172"/>
      <c r="BUV110" s="172"/>
      <c r="BUW110" s="172"/>
      <c r="BUX110" s="172"/>
      <c r="BUY110" s="172"/>
      <c r="BUZ110" s="172"/>
      <c r="BVA110" s="172"/>
      <c r="BVB110" s="172"/>
      <c r="BVC110" s="172"/>
      <c r="BVD110" s="172"/>
      <c r="BVE110" s="172"/>
      <c r="BVF110" s="172"/>
      <c r="BVG110" s="172"/>
      <c r="BVH110" s="172"/>
      <c r="BVI110" s="172"/>
      <c r="BVJ110" s="172"/>
      <c r="BVK110" s="172"/>
      <c r="BVL110" s="172"/>
      <c r="BVM110" s="172"/>
      <c r="BVN110" s="172"/>
      <c r="BVO110" s="172"/>
      <c r="BVP110" s="172"/>
      <c r="BVQ110" s="172"/>
      <c r="BVR110" s="172"/>
      <c r="BVS110" s="172"/>
      <c r="BVT110" s="172"/>
      <c r="BVU110" s="172"/>
      <c r="BVV110" s="172"/>
      <c r="BVW110" s="172"/>
      <c r="BVX110" s="172"/>
      <c r="BVY110" s="172"/>
      <c r="BVZ110" s="172"/>
      <c r="BWA110" s="172"/>
      <c r="BWB110" s="172"/>
      <c r="BWC110" s="172"/>
      <c r="BWD110" s="172"/>
      <c r="BWE110" s="172"/>
      <c r="BWF110" s="172"/>
      <c r="BWG110" s="172"/>
      <c r="BWH110" s="172"/>
      <c r="BWI110" s="172"/>
      <c r="BWJ110" s="172"/>
      <c r="BWK110" s="172"/>
      <c r="BWL110" s="172"/>
      <c r="BWM110" s="172"/>
      <c r="BWN110" s="172"/>
      <c r="BWO110" s="172"/>
      <c r="BWP110" s="172"/>
      <c r="BWQ110" s="172"/>
      <c r="BWR110" s="172"/>
      <c r="BWS110" s="172"/>
      <c r="BWT110" s="172"/>
      <c r="BWU110" s="172"/>
      <c r="BWV110" s="172"/>
      <c r="BWW110" s="172"/>
      <c r="BWX110" s="172"/>
      <c r="BWY110" s="172"/>
      <c r="BWZ110" s="172"/>
      <c r="BXA110" s="172"/>
      <c r="BXB110" s="172"/>
      <c r="BXC110" s="172"/>
      <c r="BXD110" s="172"/>
      <c r="BXE110" s="172"/>
      <c r="BXF110" s="172"/>
      <c r="BXG110" s="172"/>
      <c r="BXH110" s="172"/>
      <c r="BXI110" s="172"/>
      <c r="BXJ110" s="172"/>
      <c r="BXK110" s="172"/>
      <c r="BXL110" s="172"/>
      <c r="BXM110" s="172"/>
      <c r="BXN110" s="172"/>
      <c r="BXO110" s="172"/>
      <c r="BXP110" s="172"/>
      <c r="BXQ110" s="172"/>
      <c r="BXR110" s="172"/>
      <c r="BXS110" s="172"/>
      <c r="BXT110" s="172"/>
      <c r="BXU110" s="172"/>
      <c r="BXV110" s="172"/>
      <c r="BXW110" s="172"/>
      <c r="BXX110" s="172"/>
      <c r="BXY110" s="172"/>
      <c r="BXZ110" s="172"/>
      <c r="BYA110" s="172"/>
      <c r="BYB110" s="172"/>
      <c r="BYC110" s="172"/>
      <c r="BYD110" s="172"/>
      <c r="BYE110" s="172"/>
      <c r="BYF110" s="172"/>
      <c r="BYG110" s="172"/>
      <c r="BYH110" s="172"/>
      <c r="BYI110" s="172"/>
      <c r="BYJ110" s="172"/>
      <c r="BYK110" s="172"/>
      <c r="BYL110" s="172"/>
      <c r="BYM110" s="172"/>
      <c r="BYN110" s="172"/>
      <c r="BYO110" s="172"/>
      <c r="BYP110" s="172"/>
      <c r="BYQ110" s="172"/>
      <c r="BYR110" s="172"/>
      <c r="BYS110" s="172"/>
      <c r="BYT110" s="172"/>
      <c r="BYU110" s="172"/>
      <c r="BYV110" s="172"/>
      <c r="BYW110" s="172"/>
      <c r="BYX110" s="172"/>
      <c r="BYY110" s="172"/>
      <c r="BYZ110" s="172"/>
      <c r="BZA110" s="172"/>
      <c r="BZB110" s="172"/>
      <c r="BZC110" s="172"/>
      <c r="BZD110" s="172"/>
      <c r="BZE110" s="172"/>
      <c r="BZF110" s="172"/>
      <c r="BZG110" s="172"/>
      <c r="BZH110" s="172"/>
      <c r="BZI110" s="172"/>
      <c r="BZJ110" s="172"/>
      <c r="BZK110" s="172"/>
      <c r="BZL110" s="172"/>
      <c r="BZM110" s="172"/>
      <c r="BZN110" s="172"/>
      <c r="BZO110" s="172"/>
      <c r="BZP110" s="172"/>
      <c r="BZQ110" s="172"/>
      <c r="BZR110" s="172"/>
      <c r="BZS110" s="172"/>
      <c r="BZT110" s="172"/>
      <c r="BZU110" s="172"/>
      <c r="BZV110" s="172"/>
      <c r="BZW110" s="172"/>
      <c r="BZX110" s="172"/>
      <c r="BZY110" s="172"/>
      <c r="BZZ110" s="172"/>
      <c r="CAA110" s="172"/>
      <c r="CAB110" s="172"/>
      <c r="CAC110" s="172"/>
      <c r="CAD110" s="172"/>
      <c r="CAE110" s="172"/>
      <c r="CAF110" s="172"/>
      <c r="CAG110" s="172"/>
      <c r="CAH110" s="172"/>
      <c r="CAI110" s="172"/>
      <c r="CAJ110" s="172"/>
      <c r="CAK110" s="172"/>
      <c r="CAL110" s="172"/>
      <c r="CAM110" s="172"/>
      <c r="CAN110" s="172"/>
      <c r="CAO110" s="172"/>
      <c r="CAP110" s="172"/>
      <c r="CAQ110" s="172"/>
      <c r="CAR110" s="172"/>
      <c r="CAS110" s="172"/>
      <c r="CAT110" s="172"/>
      <c r="CAU110" s="172"/>
      <c r="CAV110" s="172"/>
      <c r="CAW110" s="172"/>
      <c r="CAX110" s="172"/>
      <c r="CAY110" s="172"/>
      <c r="CAZ110" s="172"/>
      <c r="CBA110" s="172"/>
      <c r="CBB110" s="172"/>
      <c r="CBC110" s="172"/>
      <c r="CBD110" s="172"/>
      <c r="CBE110" s="172"/>
      <c r="CBF110" s="172"/>
      <c r="CBG110" s="172"/>
      <c r="CBH110" s="172"/>
      <c r="CBI110" s="172"/>
      <c r="CBJ110" s="172"/>
      <c r="CBK110" s="172"/>
      <c r="CBL110" s="172"/>
      <c r="CBM110" s="172"/>
      <c r="CBN110" s="172"/>
      <c r="CBO110" s="172"/>
      <c r="CBP110" s="172"/>
      <c r="CBQ110" s="172"/>
      <c r="CBR110" s="172"/>
      <c r="CBS110" s="172"/>
      <c r="CBT110" s="172"/>
      <c r="CBU110" s="172"/>
      <c r="CBV110" s="172"/>
      <c r="CBW110" s="172"/>
      <c r="CBX110" s="172"/>
      <c r="CBY110" s="172"/>
      <c r="CBZ110" s="172"/>
      <c r="CCA110" s="172"/>
      <c r="CCB110" s="172"/>
      <c r="CCC110" s="172"/>
      <c r="CCD110" s="172"/>
      <c r="CCE110" s="172"/>
      <c r="CCF110" s="172"/>
      <c r="CCG110" s="172"/>
      <c r="CCH110" s="172"/>
      <c r="CCI110" s="172"/>
      <c r="CCJ110" s="172"/>
      <c r="CCK110" s="172"/>
      <c r="CCL110" s="172"/>
      <c r="CCM110" s="172"/>
      <c r="CCN110" s="172"/>
      <c r="CCO110" s="172"/>
      <c r="CCP110" s="172"/>
      <c r="CCQ110" s="172"/>
      <c r="CCR110" s="172"/>
      <c r="CCS110" s="172"/>
      <c r="CCT110" s="172"/>
      <c r="CCU110" s="172"/>
      <c r="CCV110" s="172"/>
      <c r="CCW110" s="172"/>
      <c r="CCX110" s="172"/>
      <c r="CCY110" s="172"/>
      <c r="CCZ110" s="172"/>
      <c r="CDA110" s="172"/>
      <c r="CDB110" s="172"/>
      <c r="CDC110" s="172"/>
      <c r="CDD110" s="172"/>
      <c r="CDE110" s="172"/>
      <c r="CDF110" s="172"/>
      <c r="CDG110" s="172"/>
      <c r="CDH110" s="172"/>
      <c r="CDI110" s="172"/>
      <c r="CDJ110" s="172"/>
      <c r="CDK110" s="172"/>
      <c r="CDL110" s="172"/>
      <c r="CDM110" s="172"/>
      <c r="CDN110" s="172"/>
      <c r="CDO110" s="172"/>
      <c r="CDP110" s="172"/>
      <c r="CDQ110" s="172"/>
      <c r="CDR110" s="172"/>
      <c r="CDS110" s="172"/>
      <c r="CDT110" s="172"/>
      <c r="CDU110" s="172"/>
      <c r="CDV110" s="172"/>
      <c r="CDW110" s="172"/>
      <c r="CDX110" s="172"/>
      <c r="CDY110" s="172"/>
      <c r="CDZ110" s="172"/>
      <c r="CEA110" s="172"/>
      <c r="CEB110" s="172"/>
      <c r="CEC110" s="172"/>
      <c r="CED110" s="172"/>
      <c r="CEE110" s="172"/>
      <c r="CEF110" s="172"/>
      <c r="CEG110" s="172"/>
      <c r="CEH110" s="172"/>
      <c r="CEI110" s="172"/>
      <c r="CEJ110" s="172"/>
      <c r="CEK110" s="172"/>
      <c r="CEL110" s="172"/>
      <c r="CEM110" s="172"/>
      <c r="CEN110" s="172"/>
      <c r="CEO110" s="172"/>
      <c r="CEP110" s="172"/>
      <c r="CEQ110" s="172"/>
      <c r="CER110" s="172"/>
      <c r="CES110" s="172"/>
      <c r="CET110" s="172"/>
      <c r="CEU110" s="172"/>
      <c r="CEV110" s="172"/>
      <c r="CEW110" s="172"/>
      <c r="CEX110" s="172"/>
      <c r="CEY110" s="172"/>
      <c r="CEZ110" s="172"/>
      <c r="CFA110" s="172"/>
      <c r="CFB110" s="172"/>
      <c r="CFC110" s="172"/>
      <c r="CFD110" s="172"/>
      <c r="CFE110" s="172"/>
      <c r="CFF110" s="172"/>
      <c r="CFG110" s="172"/>
      <c r="CFH110" s="172"/>
      <c r="CFI110" s="172"/>
      <c r="CFJ110" s="172"/>
      <c r="CFK110" s="172"/>
      <c r="CFL110" s="172"/>
      <c r="CFM110" s="172"/>
      <c r="CFN110" s="172"/>
      <c r="CFO110" s="172"/>
      <c r="CFP110" s="172"/>
      <c r="CFQ110" s="172"/>
      <c r="CFR110" s="172"/>
      <c r="CFS110" s="172"/>
      <c r="CFT110" s="172"/>
      <c r="CFU110" s="172"/>
      <c r="CFV110" s="172"/>
      <c r="CFW110" s="172"/>
      <c r="CFX110" s="172"/>
      <c r="CFY110" s="172"/>
      <c r="CFZ110" s="172"/>
      <c r="CGA110" s="172"/>
      <c r="CGB110" s="172"/>
      <c r="CGC110" s="172"/>
      <c r="CGD110" s="172"/>
      <c r="CGE110" s="172"/>
      <c r="CGF110" s="172"/>
      <c r="CGG110" s="172"/>
      <c r="CGH110" s="172"/>
      <c r="CGI110" s="172"/>
      <c r="CGJ110" s="172"/>
      <c r="CGK110" s="172"/>
      <c r="CGL110" s="172"/>
      <c r="CGM110" s="172"/>
      <c r="CGN110" s="172"/>
      <c r="CGO110" s="172"/>
      <c r="CGP110" s="172"/>
      <c r="CGQ110" s="172"/>
      <c r="CGR110" s="172"/>
      <c r="CGS110" s="172"/>
      <c r="CGT110" s="172"/>
      <c r="CGU110" s="172"/>
      <c r="CGV110" s="172"/>
      <c r="CGW110" s="172"/>
      <c r="CGX110" s="172"/>
      <c r="CGY110" s="172"/>
      <c r="CGZ110" s="172"/>
      <c r="CHA110" s="172"/>
      <c r="CHB110" s="172"/>
      <c r="CHC110" s="172"/>
      <c r="CHD110" s="172"/>
      <c r="CHE110" s="172"/>
      <c r="CHF110" s="172"/>
      <c r="CHG110" s="172"/>
      <c r="CHH110" s="172"/>
      <c r="CHI110" s="172"/>
      <c r="CHJ110" s="172"/>
      <c r="CHK110" s="172"/>
      <c r="CHL110" s="172"/>
      <c r="CHM110" s="172"/>
      <c r="CHN110" s="172"/>
      <c r="CHO110" s="172"/>
      <c r="CHP110" s="172"/>
      <c r="CHQ110" s="172"/>
      <c r="CHR110" s="172"/>
      <c r="CHS110" s="172"/>
      <c r="CHT110" s="172"/>
      <c r="CHU110" s="172"/>
      <c r="CHV110" s="172"/>
      <c r="CHW110" s="172"/>
      <c r="CHX110" s="172"/>
      <c r="CHY110" s="172"/>
      <c r="CHZ110" s="172"/>
      <c r="CIA110" s="172"/>
      <c r="CIB110" s="172"/>
      <c r="CIC110" s="172"/>
      <c r="CID110" s="172"/>
      <c r="CIE110" s="172"/>
      <c r="CIF110" s="172"/>
      <c r="CIG110" s="172"/>
      <c r="CIH110" s="172"/>
      <c r="CII110" s="172"/>
      <c r="CIJ110" s="172"/>
      <c r="CIK110" s="172"/>
      <c r="CIL110" s="172"/>
      <c r="CIM110" s="172"/>
      <c r="CIN110" s="172"/>
      <c r="CIO110" s="172"/>
      <c r="CIP110" s="172"/>
      <c r="CIQ110" s="172"/>
      <c r="CIR110" s="172"/>
      <c r="CIS110" s="172"/>
      <c r="CIT110" s="172"/>
      <c r="CIU110" s="172"/>
      <c r="CIV110" s="172"/>
      <c r="CIW110" s="172"/>
      <c r="CIX110" s="172"/>
      <c r="CIY110" s="172"/>
      <c r="CIZ110" s="172"/>
      <c r="CJA110" s="172"/>
      <c r="CJB110" s="172"/>
      <c r="CJC110" s="172"/>
      <c r="CJD110" s="172"/>
      <c r="CJE110" s="172"/>
      <c r="CJF110" s="172"/>
      <c r="CJG110" s="172"/>
      <c r="CJH110" s="172"/>
      <c r="CJI110" s="172"/>
      <c r="CJJ110" s="172"/>
      <c r="CJK110" s="172"/>
      <c r="CJL110" s="172"/>
      <c r="CJM110" s="172"/>
      <c r="CJN110" s="172"/>
      <c r="CJO110" s="172"/>
      <c r="CJP110" s="172"/>
      <c r="CJQ110" s="172"/>
      <c r="CJR110" s="172"/>
      <c r="CJS110" s="172"/>
      <c r="CJT110" s="172"/>
      <c r="CJU110" s="172"/>
      <c r="CJV110" s="172"/>
      <c r="CJW110" s="172"/>
      <c r="CJX110" s="172"/>
      <c r="CJY110" s="172"/>
      <c r="CJZ110" s="172"/>
      <c r="CKA110" s="172"/>
      <c r="CKB110" s="172"/>
      <c r="CKC110" s="172"/>
      <c r="CKD110" s="172"/>
      <c r="CKE110" s="172"/>
      <c r="CKF110" s="172"/>
      <c r="CKG110" s="172"/>
      <c r="CKH110" s="172"/>
      <c r="CKI110" s="172"/>
      <c r="CKJ110" s="172"/>
      <c r="CKK110" s="172"/>
      <c r="CKL110" s="172"/>
      <c r="CKM110" s="172"/>
      <c r="CKN110" s="172"/>
      <c r="CKO110" s="172"/>
      <c r="CKP110" s="172"/>
      <c r="CKQ110" s="172"/>
      <c r="CKR110" s="172"/>
      <c r="CKS110" s="172"/>
      <c r="CKT110" s="172"/>
      <c r="CKU110" s="172"/>
      <c r="CKV110" s="172"/>
      <c r="CKW110" s="172"/>
      <c r="CKX110" s="172"/>
      <c r="CKY110" s="172"/>
      <c r="CKZ110" s="172"/>
      <c r="CLA110" s="172"/>
      <c r="CLB110" s="172"/>
      <c r="CLC110" s="172"/>
      <c r="CLD110" s="172"/>
      <c r="CLE110" s="172"/>
      <c r="CLF110" s="172"/>
      <c r="CLG110" s="172"/>
      <c r="CLH110" s="172"/>
      <c r="CLI110" s="172"/>
      <c r="CLJ110" s="172"/>
      <c r="CLK110" s="172"/>
      <c r="CLL110" s="172"/>
      <c r="CLM110" s="172"/>
      <c r="CLN110" s="172"/>
      <c r="CLO110" s="172"/>
      <c r="CLP110" s="172"/>
      <c r="CLQ110" s="172"/>
      <c r="CLR110" s="172"/>
      <c r="CLS110" s="172"/>
      <c r="CLT110" s="172"/>
      <c r="CLU110" s="172"/>
      <c r="CLV110" s="172"/>
      <c r="CLW110" s="172"/>
      <c r="CLX110" s="172"/>
      <c r="CLY110" s="172"/>
      <c r="CLZ110" s="172"/>
      <c r="CMA110" s="172"/>
      <c r="CMB110" s="172"/>
      <c r="CMC110" s="172"/>
      <c r="CMD110" s="172"/>
      <c r="CME110" s="172"/>
      <c r="CMF110" s="172"/>
      <c r="CMG110" s="172"/>
      <c r="CMH110" s="172"/>
      <c r="CMI110" s="172"/>
      <c r="CMJ110" s="172"/>
      <c r="CMK110" s="172"/>
      <c r="CML110" s="172"/>
      <c r="CMM110" s="172"/>
      <c r="CMN110" s="172"/>
      <c r="CMO110" s="172"/>
      <c r="CMP110" s="172"/>
      <c r="CMQ110" s="172"/>
      <c r="CMR110" s="172"/>
      <c r="CMS110" s="172"/>
      <c r="CMT110" s="172"/>
      <c r="CMU110" s="172"/>
      <c r="CMV110" s="172"/>
      <c r="CMW110" s="172"/>
      <c r="CMX110" s="172"/>
      <c r="CMY110" s="172"/>
      <c r="CMZ110" s="172"/>
      <c r="CNA110" s="172"/>
      <c r="CNB110" s="172"/>
      <c r="CNC110" s="172"/>
      <c r="CND110" s="172"/>
      <c r="CNE110" s="172"/>
      <c r="CNF110" s="172"/>
      <c r="CNG110" s="172"/>
      <c r="CNH110" s="172"/>
      <c r="CNI110" s="172"/>
      <c r="CNJ110" s="172"/>
      <c r="CNK110" s="172"/>
      <c r="CNL110" s="172"/>
      <c r="CNM110" s="172"/>
      <c r="CNN110" s="172"/>
      <c r="CNO110" s="172"/>
      <c r="CNP110" s="172"/>
      <c r="CNQ110" s="172"/>
      <c r="CNR110" s="172"/>
      <c r="CNS110" s="172"/>
      <c r="CNT110" s="172"/>
      <c r="CNU110" s="172"/>
      <c r="CNV110" s="172"/>
      <c r="CNW110" s="172"/>
      <c r="CNX110" s="172"/>
      <c r="CNY110" s="172"/>
      <c r="CNZ110" s="172"/>
      <c r="COA110" s="172"/>
      <c r="COB110" s="172"/>
      <c r="COC110" s="172"/>
      <c r="COD110" s="172"/>
      <c r="COE110" s="172"/>
      <c r="COF110" s="172"/>
      <c r="COG110" s="172"/>
      <c r="COH110" s="172"/>
      <c r="COI110" s="172"/>
      <c r="COJ110" s="172"/>
      <c r="COK110" s="172"/>
      <c r="COL110" s="172"/>
      <c r="COM110" s="172"/>
      <c r="CON110" s="172"/>
      <c r="COO110" s="172"/>
      <c r="COP110" s="172"/>
      <c r="COQ110" s="172"/>
      <c r="COR110" s="172"/>
      <c r="COS110" s="172"/>
      <c r="COT110" s="172"/>
      <c r="COU110" s="172"/>
      <c r="COV110" s="172"/>
      <c r="COW110" s="172"/>
      <c r="COX110" s="172"/>
      <c r="COY110" s="172"/>
      <c r="COZ110" s="172"/>
      <c r="CPA110" s="172"/>
      <c r="CPB110" s="172"/>
      <c r="CPC110" s="172"/>
      <c r="CPD110" s="172"/>
      <c r="CPE110" s="172"/>
      <c r="CPF110" s="172"/>
      <c r="CPG110" s="172"/>
      <c r="CPH110" s="172"/>
      <c r="CPI110" s="172"/>
      <c r="CPJ110" s="172"/>
      <c r="CPK110" s="172"/>
      <c r="CPL110" s="172"/>
      <c r="CPM110" s="172"/>
      <c r="CPN110" s="172"/>
      <c r="CPO110" s="172"/>
      <c r="CPP110" s="172"/>
      <c r="CPQ110" s="172"/>
      <c r="CPR110" s="172"/>
      <c r="CPS110" s="172"/>
      <c r="CPT110" s="172"/>
      <c r="CPU110" s="172"/>
      <c r="CPV110" s="172"/>
      <c r="CPW110" s="172"/>
      <c r="CPX110" s="172"/>
      <c r="CPY110" s="172"/>
      <c r="CPZ110" s="172"/>
      <c r="CQA110" s="172"/>
      <c r="CQB110" s="172"/>
      <c r="CQC110" s="172"/>
      <c r="CQD110" s="172"/>
      <c r="CQE110" s="172"/>
      <c r="CQF110" s="172"/>
      <c r="CQG110" s="172"/>
      <c r="CQH110" s="172"/>
      <c r="CQI110" s="172"/>
      <c r="CQJ110" s="172"/>
      <c r="CQK110" s="172"/>
      <c r="CQL110" s="172"/>
      <c r="CQM110" s="172"/>
      <c r="CQN110" s="172"/>
      <c r="CQO110" s="172"/>
      <c r="CQP110" s="172"/>
      <c r="CQQ110" s="172"/>
      <c r="CQR110" s="172"/>
      <c r="CQS110" s="172"/>
      <c r="CQT110" s="172"/>
      <c r="CQU110" s="172"/>
      <c r="CQV110" s="172"/>
      <c r="CQW110" s="172"/>
      <c r="CQX110" s="172"/>
      <c r="CQY110" s="172"/>
      <c r="CQZ110" s="172"/>
      <c r="CRA110" s="172"/>
      <c r="CRB110" s="172"/>
      <c r="CRC110" s="172"/>
      <c r="CRD110" s="172"/>
      <c r="CRE110" s="172"/>
      <c r="CRF110" s="172"/>
      <c r="CRG110" s="172"/>
      <c r="CRH110" s="172"/>
      <c r="CRI110" s="172"/>
      <c r="CRJ110" s="172"/>
      <c r="CRK110" s="172"/>
      <c r="CRL110" s="172"/>
      <c r="CRM110" s="172"/>
      <c r="CRN110" s="172"/>
      <c r="CRO110" s="172"/>
      <c r="CRP110" s="172"/>
      <c r="CRQ110" s="172"/>
      <c r="CRR110" s="172"/>
      <c r="CRS110" s="172"/>
      <c r="CRT110" s="172"/>
      <c r="CRU110" s="172"/>
      <c r="CRV110" s="172"/>
      <c r="CRW110" s="172"/>
      <c r="CRX110" s="172"/>
      <c r="CRY110" s="172"/>
      <c r="CRZ110" s="172"/>
      <c r="CSA110" s="172"/>
      <c r="CSB110" s="172"/>
      <c r="CSC110" s="172"/>
      <c r="CSD110" s="172"/>
      <c r="CSE110" s="172"/>
      <c r="CSF110" s="172"/>
      <c r="CSG110" s="172"/>
      <c r="CSH110" s="172"/>
      <c r="CSI110" s="172"/>
      <c r="CSJ110" s="172"/>
      <c r="CSK110" s="172"/>
      <c r="CSL110" s="172"/>
      <c r="CSM110" s="172"/>
      <c r="CSN110" s="172"/>
      <c r="CSO110" s="172"/>
      <c r="CSP110" s="172"/>
      <c r="CSQ110" s="172"/>
      <c r="CSR110" s="172"/>
      <c r="CSS110" s="172"/>
      <c r="CST110" s="172"/>
      <c r="CSU110" s="172"/>
      <c r="CSV110" s="172"/>
      <c r="CSW110" s="172"/>
      <c r="CSX110" s="172"/>
      <c r="CSY110" s="172"/>
      <c r="CSZ110" s="172"/>
      <c r="CTA110" s="172"/>
      <c r="CTB110" s="172"/>
      <c r="CTC110" s="172"/>
      <c r="CTD110" s="172"/>
      <c r="CTE110" s="172"/>
      <c r="CTF110" s="172"/>
      <c r="CTG110" s="172"/>
      <c r="CTH110" s="172"/>
      <c r="CTI110" s="172"/>
      <c r="CTJ110" s="172"/>
      <c r="CTK110" s="172"/>
      <c r="CTL110" s="172"/>
      <c r="CTM110" s="172"/>
      <c r="CTN110" s="172"/>
      <c r="CTO110" s="172"/>
      <c r="CTP110" s="172"/>
      <c r="CTQ110" s="172"/>
      <c r="CTR110" s="172"/>
      <c r="CTS110" s="172"/>
      <c r="CTT110" s="172"/>
      <c r="CTU110" s="172"/>
      <c r="CTV110" s="172"/>
      <c r="CTW110" s="172"/>
      <c r="CTX110" s="172"/>
      <c r="CTY110" s="172"/>
      <c r="CTZ110" s="172"/>
      <c r="CUA110" s="172"/>
      <c r="CUB110" s="172"/>
      <c r="CUC110" s="172"/>
      <c r="CUD110" s="172"/>
      <c r="CUE110" s="172"/>
      <c r="CUF110" s="172"/>
      <c r="CUG110" s="172"/>
      <c r="CUH110" s="172"/>
      <c r="CUI110" s="172"/>
      <c r="CUJ110" s="172"/>
      <c r="CUK110" s="172"/>
      <c r="CUL110" s="172"/>
      <c r="CUM110" s="172"/>
      <c r="CUN110" s="172"/>
      <c r="CUO110" s="172"/>
      <c r="CUP110" s="172"/>
      <c r="CUQ110" s="172"/>
      <c r="CUR110" s="172"/>
      <c r="CUS110" s="172"/>
      <c r="CUT110" s="172"/>
      <c r="CUU110" s="172"/>
      <c r="CUV110" s="172"/>
      <c r="CUW110" s="172"/>
      <c r="CUX110" s="172"/>
      <c r="CUY110" s="172"/>
      <c r="CUZ110" s="172"/>
      <c r="CVA110" s="172"/>
      <c r="CVB110" s="172"/>
      <c r="CVC110" s="172"/>
      <c r="CVD110" s="172"/>
      <c r="CVE110" s="172"/>
      <c r="CVF110" s="172"/>
      <c r="CVG110" s="172"/>
      <c r="CVH110" s="172"/>
      <c r="CVI110" s="172"/>
      <c r="CVJ110" s="172"/>
      <c r="CVK110" s="172"/>
      <c r="CVL110" s="172"/>
      <c r="CVM110" s="172"/>
      <c r="CVN110" s="172"/>
      <c r="CVO110" s="172"/>
      <c r="CVP110" s="172"/>
      <c r="CVQ110" s="172"/>
      <c r="CVR110" s="172"/>
      <c r="CVS110" s="172"/>
      <c r="CVT110" s="172"/>
      <c r="CVU110" s="172"/>
      <c r="CVV110" s="172"/>
      <c r="CVW110" s="172"/>
      <c r="CVX110" s="172"/>
      <c r="CVY110" s="172"/>
      <c r="CVZ110" s="172"/>
      <c r="CWA110" s="172"/>
      <c r="CWB110" s="172"/>
      <c r="CWC110" s="172"/>
      <c r="CWD110" s="172"/>
      <c r="CWE110" s="172"/>
      <c r="CWF110" s="172"/>
      <c r="CWG110" s="172"/>
      <c r="CWH110" s="172"/>
      <c r="CWI110" s="172"/>
      <c r="CWJ110" s="172"/>
      <c r="CWK110" s="172"/>
      <c r="CWL110" s="172"/>
      <c r="CWM110" s="172"/>
      <c r="CWN110" s="172"/>
      <c r="CWO110" s="172"/>
      <c r="CWP110" s="172"/>
      <c r="CWQ110" s="172"/>
      <c r="CWR110" s="172"/>
      <c r="CWS110" s="172"/>
      <c r="CWT110" s="172"/>
      <c r="CWU110" s="172"/>
      <c r="CWV110" s="172"/>
      <c r="CWW110" s="172"/>
      <c r="CWX110" s="172"/>
      <c r="CWY110" s="172"/>
      <c r="CWZ110" s="172"/>
      <c r="CXA110" s="172"/>
      <c r="CXB110" s="172"/>
      <c r="CXC110" s="172"/>
      <c r="CXD110" s="172"/>
      <c r="CXE110" s="172"/>
      <c r="CXF110" s="172"/>
      <c r="CXG110" s="172"/>
      <c r="CXH110" s="172"/>
      <c r="CXI110" s="172"/>
      <c r="CXJ110" s="172"/>
      <c r="CXK110" s="172"/>
      <c r="CXL110" s="172"/>
      <c r="CXM110" s="172"/>
      <c r="CXN110" s="172"/>
      <c r="CXO110" s="172"/>
      <c r="CXP110" s="172"/>
      <c r="CXQ110" s="172"/>
      <c r="CXR110" s="172"/>
      <c r="CXS110" s="172"/>
      <c r="CXT110" s="172"/>
      <c r="CXU110" s="172"/>
      <c r="CXV110" s="172"/>
      <c r="CXW110" s="172"/>
      <c r="CXX110" s="172"/>
      <c r="CXY110" s="172"/>
      <c r="CXZ110" s="172"/>
      <c r="CYA110" s="172"/>
      <c r="CYB110" s="172"/>
      <c r="CYC110" s="172"/>
      <c r="CYD110" s="172"/>
      <c r="CYE110" s="172"/>
      <c r="CYF110" s="172"/>
      <c r="CYG110" s="172"/>
      <c r="CYH110" s="172"/>
      <c r="CYI110" s="172"/>
      <c r="CYJ110" s="172"/>
      <c r="CYK110" s="172"/>
      <c r="CYL110" s="172"/>
      <c r="CYM110" s="172"/>
      <c r="CYN110" s="172"/>
      <c r="CYO110" s="172"/>
      <c r="CYP110" s="172"/>
      <c r="CYQ110" s="172"/>
      <c r="CYR110" s="172"/>
      <c r="CYS110" s="172"/>
      <c r="CYT110" s="172"/>
      <c r="CYU110" s="172"/>
      <c r="CYV110" s="172"/>
      <c r="CYW110" s="172"/>
      <c r="CYX110" s="172"/>
      <c r="CYY110" s="172"/>
      <c r="CYZ110" s="172"/>
      <c r="CZA110" s="172"/>
      <c r="CZB110" s="172"/>
      <c r="CZC110" s="172"/>
      <c r="CZD110" s="172"/>
      <c r="CZE110" s="172"/>
      <c r="CZF110" s="172"/>
      <c r="CZG110" s="172"/>
      <c r="CZH110" s="172"/>
      <c r="CZI110" s="172"/>
      <c r="CZJ110" s="172"/>
      <c r="CZK110" s="172"/>
      <c r="CZL110" s="172"/>
      <c r="CZM110" s="172"/>
      <c r="CZN110" s="172"/>
      <c r="CZO110" s="172"/>
      <c r="CZP110" s="172"/>
      <c r="CZQ110" s="172"/>
      <c r="CZR110" s="172"/>
      <c r="CZS110" s="172"/>
      <c r="CZT110" s="172"/>
      <c r="CZU110" s="172"/>
      <c r="CZV110" s="172"/>
      <c r="CZW110" s="172"/>
      <c r="CZX110" s="172"/>
      <c r="CZY110" s="172"/>
      <c r="CZZ110" s="172"/>
      <c r="DAA110" s="172"/>
      <c r="DAB110" s="172"/>
      <c r="DAC110" s="172"/>
      <c r="DAD110" s="172"/>
      <c r="DAE110" s="172"/>
      <c r="DAF110" s="172"/>
      <c r="DAG110" s="172"/>
      <c r="DAH110" s="172"/>
      <c r="DAI110" s="172"/>
      <c r="DAJ110" s="172"/>
      <c r="DAK110" s="172"/>
      <c r="DAL110" s="172"/>
      <c r="DAM110" s="172"/>
      <c r="DAN110" s="172"/>
      <c r="DAO110" s="172"/>
      <c r="DAP110" s="172"/>
      <c r="DAQ110" s="172"/>
      <c r="DAR110" s="172"/>
      <c r="DAS110" s="172"/>
      <c r="DAT110" s="172"/>
      <c r="DAU110" s="172"/>
      <c r="DAV110" s="172"/>
      <c r="DAW110" s="172"/>
      <c r="DAX110" s="172"/>
      <c r="DAY110" s="172"/>
      <c r="DAZ110" s="172"/>
      <c r="DBA110" s="172"/>
      <c r="DBB110" s="172"/>
      <c r="DBC110" s="172"/>
      <c r="DBD110" s="172"/>
      <c r="DBE110" s="172"/>
      <c r="DBF110" s="172"/>
      <c r="DBG110" s="172"/>
      <c r="DBH110" s="172"/>
      <c r="DBI110" s="172"/>
      <c r="DBJ110" s="172"/>
      <c r="DBK110" s="172"/>
      <c r="DBL110" s="172"/>
      <c r="DBM110" s="172"/>
      <c r="DBN110" s="172"/>
      <c r="DBO110" s="172"/>
      <c r="DBP110" s="172"/>
      <c r="DBQ110" s="172"/>
      <c r="DBR110" s="172"/>
      <c r="DBS110" s="172"/>
      <c r="DBT110" s="172"/>
      <c r="DBU110" s="172"/>
      <c r="DBV110" s="172"/>
      <c r="DBW110" s="172"/>
      <c r="DBX110" s="172"/>
      <c r="DBY110" s="172"/>
      <c r="DBZ110" s="172"/>
      <c r="DCA110" s="172"/>
      <c r="DCB110" s="172"/>
      <c r="DCC110" s="172"/>
      <c r="DCD110" s="172"/>
      <c r="DCE110" s="172"/>
      <c r="DCF110" s="172"/>
      <c r="DCG110" s="172"/>
      <c r="DCH110" s="172"/>
      <c r="DCI110" s="172"/>
      <c r="DCJ110" s="172"/>
      <c r="DCK110" s="172"/>
      <c r="DCL110" s="172"/>
      <c r="DCM110" s="172"/>
      <c r="DCN110" s="172"/>
      <c r="DCO110" s="172"/>
      <c r="DCP110" s="172"/>
      <c r="DCQ110" s="172"/>
      <c r="DCR110" s="172"/>
      <c r="DCS110" s="172"/>
      <c r="DCT110" s="172"/>
      <c r="DCU110" s="172"/>
      <c r="DCV110" s="172"/>
      <c r="DCW110" s="172"/>
      <c r="DCX110" s="172"/>
      <c r="DCY110" s="172"/>
      <c r="DCZ110" s="172"/>
      <c r="DDA110" s="172"/>
      <c r="DDB110" s="172"/>
      <c r="DDC110" s="172"/>
      <c r="DDD110" s="172"/>
      <c r="DDE110" s="172"/>
      <c r="DDF110" s="172"/>
      <c r="DDG110" s="172"/>
      <c r="DDH110" s="172"/>
      <c r="DDI110" s="172"/>
      <c r="DDJ110" s="172"/>
      <c r="DDK110" s="172"/>
      <c r="DDL110" s="172"/>
      <c r="DDM110" s="172"/>
      <c r="DDN110" s="172"/>
      <c r="DDO110" s="172"/>
      <c r="DDP110" s="172"/>
      <c r="DDQ110" s="172"/>
      <c r="DDR110" s="172"/>
      <c r="DDS110" s="172"/>
      <c r="DDT110" s="172"/>
      <c r="DDU110" s="172"/>
      <c r="DDV110" s="172"/>
      <c r="DDW110" s="172"/>
      <c r="DDX110" s="172"/>
      <c r="DDY110" s="172"/>
      <c r="DDZ110" s="172"/>
      <c r="DEA110" s="172"/>
      <c r="DEB110" s="172"/>
      <c r="DEC110" s="172"/>
      <c r="DED110" s="172"/>
      <c r="DEE110" s="172"/>
      <c r="DEF110" s="172"/>
      <c r="DEG110" s="172"/>
      <c r="DEH110" s="172"/>
      <c r="DEI110" s="172"/>
      <c r="DEJ110" s="172"/>
      <c r="DEK110" s="172"/>
      <c r="DEL110" s="172"/>
      <c r="DEM110" s="172"/>
      <c r="DEN110" s="172"/>
      <c r="DEO110" s="172"/>
      <c r="DEP110" s="172"/>
      <c r="DEQ110" s="172"/>
      <c r="DER110" s="172"/>
      <c r="DES110" s="172"/>
      <c r="DET110" s="172"/>
      <c r="DEU110" s="172"/>
      <c r="DEV110" s="172"/>
      <c r="DEW110" s="172"/>
      <c r="DEX110" s="172"/>
      <c r="DEY110" s="172"/>
      <c r="DEZ110" s="172"/>
      <c r="DFA110" s="172"/>
      <c r="DFB110" s="172"/>
      <c r="DFC110" s="172"/>
      <c r="DFD110" s="172"/>
      <c r="DFE110" s="172"/>
      <c r="DFF110" s="172"/>
      <c r="DFG110" s="172"/>
      <c r="DFH110" s="172"/>
      <c r="DFI110" s="172"/>
      <c r="DFJ110" s="172"/>
      <c r="DFK110" s="172"/>
      <c r="DFL110" s="172"/>
      <c r="DFM110" s="172"/>
      <c r="DFN110" s="172"/>
      <c r="DFO110" s="172"/>
      <c r="DFP110" s="172"/>
      <c r="DFQ110" s="172"/>
      <c r="DFR110" s="172"/>
      <c r="DFS110" s="172"/>
      <c r="DFT110" s="172"/>
      <c r="DFU110" s="172"/>
      <c r="DFV110" s="172"/>
      <c r="DFW110" s="172"/>
      <c r="DFX110" s="172"/>
      <c r="DFY110" s="172"/>
      <c r="DFZ110" s="172"/>
      <c r="DGA110" s="172"/>
      <c r="DGB110" s="172"/>
      <c r="DGC110" s="172"/>
      <c r="DGD110" s="172"/>
      <c r="DGE110" s="172"/>
      <c r="DGF110" s="172"/>
      <c r="DGG110" s="172"/>
      <c r="DGH110" s="172"/>
      <c r="DGI110" s="172"/>
      <c r="DGJ110" s="172"/>
      <c r="DGK110" s="172"/>
      <c r="DGL110" s="172"/>
      <c r="DGM110" s="172"/>
      <c r="DGN110" s="172"/>
      <c r="DGO110" s="172"/>
      <c r="DGP110" s="172"/>
      <c r="DGQ110" s="172"/>
      <c r="DGR110" s="172"/>
      <c r="DGS110" s="172"/>
      <c r="DGT110" s="172"/>
      <c r="DGU110" s="172"/>
      <c r="DGV110" s="172"/>
      <c r="DGW110" s="172"/>
      <c r="DGX110" s="172"/>
      <c r="DGY110" s="172"/>
      <c r="DGZ110" s="172"/>
      <c r="DHA110" s="172"/>
      <c r="DHB110" s="172"/>
      <c r="DHC110" s="172"/>
      <c r="DHD110" s="172"/>
      <c r="DHE110" s="172"/>
      <c r="DHF110" s="172"/>
      <c r="DHG110" s="172"/>
      <c r="DHH110" s="172"/>
      <c r="DHI110" s="172"/>
      <c r="DHJ110" s="172"/>
      <c r="DHK110" s="172"/>
      <c r="DHL110" s="172"/>
      <c r="DHM110" s="172"/>
      <c r="DHN110" s="172"/>
      <c r="DHO110" s="172"/>
      <c r="DHP110" s="172"/>
      <c r="DHQ110" s="172"/>
      <c r="DHR110" s="172"/>
      <c r="DHS110" s="172"/>
      <c r="DHT110" s="172"/>
      <c r="DHU110" s="172"/>
      <c r="DHV110" s="172"/>
      <c r="DHW110" s="172"/>
      <c r="DHX110" s="172"/>
      <c r="DHY110" s="172"/>
      <c r="DHZ110" s="172"/>
      <c r="DIA110" s="172"/>
      <c r="DIB110" s="172"/>
      <c r="DIC110" s="172"/>
      <c r="DID110" s="172"/>
      <c r="DIE110" s="172"/>
      <c r="DIF110" s="172"/>
      <c r="DIG110" s="172"/>
      <c r="DIH110" s="172"/>
      <c r="DII110" s="172"/>
      <c r="DIJ110" s="172"/>
      <c r="DIK110" s="172"/>
      <c r="DIL110" s="172"/>
      <c r="DIM110" s="172"/>
      <c r="DIN110" s="172"/>
      <c r="DIO110" s="172"/>
      <c r="DIP110" s="172"/>
      <c r="DIQ110" s="172"/>
      <c r="DIR110" s="172"/>
      <c r="DIS110" s="172"/>
      <c r="DIT110" s="172"/>
      <c r="DIU110" s="172"/>
      <c r="DIV110" s="172"/>
      <c r="DIW110" s="172"/>
      <c r="DIX110" s="172"/>
      <c r="DIY110" s="172"/>
      <c r="DIZ110" s="172"/>
      <c r="DJA110" s="172"/>
      <c r="DJB110" s="172"/>
      <c r="DJC110" s="172"/>
      <c r="DJD110" s="172"/>
      <c r="DJE110" s="172"/>
      <c r="DJF110" s="172"/>
      <c r="DJG110" s="172"/>
      <c r="DJH110" s="172"/>
      <c r="DJI110" s="172"/>
      <c r="DJJ110" s="172"/>
      <c r="DJK110" s="172"/>
      <c r="DJL110" s="172"/>
      <c r="DJM110" s="172"/>
      <c r="DJN110" s="172"/>
      <c r="DJO110" s="172"/>
      <c r="DJP110" s="172"/>
      <c r="DJQ110" s="172"/>
      <c r="DJR110" s="172"/>
      <c r="DJS110" s="172"/>
      <c r="DJT110" s="172"/>
      <c r="DJU110" s="172"/>
      <c r="DJV110" s="172"/>
      <c r="DJW110" s="172"/>
      <c r="DJX110" s="172"/>
      <c r="DJY110" s="172"/>
      <c r="DJZ110" s="172"/>
      <c r="DKA110" s="172"/>
      <c r="DKB110" s="172"/>
      <c r="DKC110" s="172"/>
      <c r="DKD110" s="172"/>
      <c r="DKE110" s="172"/>
      <c r="DKF110" s="172"/>
      <c r="DKG110" s="172"/>
      <c r="DKH110" s="172"/>
      <c r="DKI110" s="172"/>
      <c r="DKJ110" s="172"/>
      <c r="DKK110" s="172"/>
      <c r="DKL110" s="172"/>
      <c r="DKM110" s="172"/>
      <c r="DKN110" s="172"/>
      <c r="DKO110" s="172"/>
      <c r="DKP110" s="172"/>
      <c r="DKQ110" s="172"/>
      <c r="DKR110" s="172"/>
      <c r="DKS110" s="172"/>
      <c r="DKT110" s="172"/>
      <c r="DKU110" s="172"/>
      <c r="DKV110" s="172"/>
      <c r="DKW110" s="172"/>
      <c r="DKX110" s="172"/>
      <c r="DKY110" s="172"/>
      <c r="DKZ110" s="172"/>
      <c r="DLA110" s="172"/>
      <c r="DLB110" s="172"/>
      <c r="DLC110" s="172"/>
      <c r="DLD110" s="172"/>
      <c r="DLE110" s="172"/>
      <c r="DLF110" s="172"/>
      <c r="DLG110" s="172"/>
      <c r="DLH110" s="172"/>
      <c r="DLI110" s="172"/>
      <c r="DLJ110" s="172"/>
      <c r="DLK110" s="172"/>
      <c r="DLL110" s="172"/>
      <c r="DLM110" s="172"/>
      <c r="DLN110" s="172"/>
      <c r="DLO110" s="172"/>
      <c r="DLP110" s="172"/>
      <c r="DLQ110" s="172"/>
      <c r="DLR110" s="172"/>
      <c r="DLS110" s="172"/>
      <c r="DLT110" s="172"/>
      <c r="DLU110" s="172"/>
      <c r="DLV110" s="172"/>
      <c r="DLW110" s="172"/>
      <c r="DLX110" s="172"/>
      <c r="DLY110" s="172"/>
      <c r="DLZ110" s="172"/>
      <c r="DMA110" s="172"/>
      <c r="DMB110" s="172"/>
      <c r="DMC110" s="172"/>
      <c r="DMD110" s="172"/>
      <c r="DME110" s="172"/>
      <c r="DMF110" s="172"/>
      <c r="DMG110" s="172"/>
      <c r="DMH110" s="172"/>
      <c r="DMI110" s="172"/>
      <c r="DMJ110" s="172"/>
      <c r="DMK110" s="172"/>
      <c r="DML110" s="172"/>
      <c r="DMM110" s="172"/>
      <c r="DMN110" s="172"/>
      <c r="DMO110" s="172"/>
      <c r="DMP110" s="172"/>
      <c r="DMQ110" s="172"/>
      <c r="DMR110" s="172"/>
      <c r="DMS110" s="172"/>
      <c r="DMT110" s="172"/>
      <c r="DMU110" s="172"/>
      <c r="DMV110" s="172"/>
      <c r="DMW110" s="172"/>
      <c r="DMX110" s="172"/>
      <c r="DMY110" s="172"/>
      <c r="DMZ110" s="172"/>
      <c r="DNA110" s="172"/>
      <c r="DNB110" s="172"/>
      <c r="DNC110" s="172"/>
      <c r="DND110" s="172"/>
      <c r="DNE110" s="172"/>
      <c r="DNF110" s="172"/>
      <c r="DNG110" s="172"/>
      <c r="DNH110" s="172"/>
      <c r="DNI110" s="172"/>
      <c r="DNJ110" s="172"/>
      <c r="DNK110" s="172"/>
      <c r="DNL110" s="172"/>
      <c r="DNM110" s="172"/>
      <c r="DNN110" s="172"/>
      <c r="DNO110" s="172"/>
      <c r="DNP110" s="172"/>
      <c r="DNQ110" s="172"/>
      <c r="DNR110" s="172"/>
      <c r="DNS110" s="172"/>
      <c r="DNT110" s="172"/>
      <c r="DNU110" s="172"/>
      <c r="DNV110" s="172"/>
      <c r="DNW110" s="172"/>
      <c r="DNX110" s="172"/>
      <c r="DNY110" s="172"/>
      <c r="DNZ110" s="172"/>
      <c r="DOA110" s="172"/>
      <c r="DOB110" s="172"/>
      <c r="DOC110" s="172"/>
      <c r="DOD110" s="172"/>
      <c r="DOE110" s="172"/>
      <c r="DOF110" s="172"/>
      <c r="DOG110" s="172"/>
      <c r="DOH110" s="172"/>
      <c r="DOI110" s="172"/>
      <c r="DOJ110" s="172"/>
      <c r="DOK110" s="172"/>
      <c r="DOL110" s="172"/>
      <c r="DOM110" s="172"/>
      <c r="DON110" s="172"/>
      <c r="DOO110" s="172"/>
      <c r="DOP110" s="172"/>
      <c r="DOQ110" s="172"/>
      <c r="DOR110" s="172"/>
      <c r="DOS110" s="172"/>
      <c r="DOT110" s="172"/>
      <c r="DOU110" s="172"/>
      <c r="DOV110" s="172"/>
      <c r="DOW110" s="172"/>
      <c r="DOX110" s="172"/>
      <c r="DOY110" s="172"/>
      <c r="DOZ110" s="172"/>
      <c r="DPA110" s="172"/>
      <c r="DPB110" s="172"/>
      <c r="DPC110" s="172"/>
      <c r="DPD110" s="172"/>
      <c r="DPE110" s="172"/>
      <c r="DPF110" s="172"/>
      <c r="DPG110" s="172"/>
      <c r="DPH110" s="172"/>
      <c r="DPI110" s="172"/>
      <c r="DPJ110" s="172"/>
      <c r="DPK110" s="172"/>
      <c r="DPL110" s="172"/>
      <c r="DPM110" s="172"/>
      <c r="DPN110" s="172"/>
      <c r="DPO110" s="172"/>
      <c r="DPP110" s="172"/>
      <c r="DPQ110" s="172"/>
      <c r="DPR110" s="172"/>
      <c r="DPS110" s="172"/>
      <c r="DPT110" s="172"/>
      <c r="DPU110" s="172"/>
      <c r="DPV110" s="172"/>
      <c r="DPW110" s="172"/>
      <c r="DPX110" s="172"/>
      <c r="DPY110" s="172"/>
      <c r="DPZ110" s="172"/>
      <c r="DQA110" s="172"/>
      <c r="DQB110" s="172"/>
      <c r="DQC110" s="172"/>
      <c r="DQD110" s="172"/>
      <c r="DQE110" s="172"/>
      <c r="DQF110" s="172"/>
      <c r="DQG110" s="172"/>
      <c r="DQH110" s="172"/>
      <c r="DQI110" s="172"/>
      <c r="DQJ110" s="172"/>
      <c r="DQK110" s="172"/>
      <c r="DQL110" s="172"/>
      <c r="DQM110" s="172"/>
      <c r="DQN110" s="172"/>
      <c r="DQO110" s="172"/>
      <c r="DQP110" s="172"/>
      <c r="DQQ110" s="172"/>
      <c r="DQR110" s="172"/>
      <c r="DQS110" s="172"/>
      <c r="DQT110" s="172"/>
      <c r="DQU110" s="172"/>
      <c r="DQV110" s="172"/>
      <c r="DQW110" s="172"/>
      <c r="DQX110" s="172"/>
      <c r="DQY110" s="172"/>
      <c r="DQZ110" s="172"/>
      <c r="DRA110" s="172"/>
      <c r="DRB110" s="172"/>
      <c r="DRC110" s="172"/>
      <c r="DRD110" s="172"/>
      <c r="DRE110" s="172"/>
      <c r="DRF110" s="172"/>
      <c r="DRG110" s="172"/>
      <c r="DRH110" s="172"/>
      <c r="DRI110" s="172"/>
      <c r="DRJ110" s="172"/>
      <c r="DRK110" s="172"/>
      <c r="DRL110" s="172"/>
      <c r="DRM110" s="172"/>
      <c r="DRN110" s="172"/>
      <c r="DRO110" s="172"/>
      <c r="DRP110" s="172"/>
      <c r="DRQ110" s="172"/>
      <c r="DRR110" s="172"/>
      <c r="DRS110" s="172"/>
      <c r="DRT110" s="172"/>
      <c r="DRU110" s="172"/>
      <c r="DRV110" s="172"/>
      <c r="DRW110" s="172"/>
      <c r="DRX110" s="172"/>
      <c r="DRY110" s="172"/>
      <c r="DRZ110" s="172"/>
      <c r="DSA110" s="172"/>
      <c r="DSB110" s="172"/>
      <c r="DSC110" s="172"/>
      <c r="DSD110" s="172"/>
      <c r="DSE110" s="172"/>
      <c r="DSF110" s="172"/>
      <c r="DSG110" s="172"/>
      <c r="DSH110" s="172"/>
      <c r="DSI110" s="172"/>
      <c r="DSJ110" s="172"/>
      <c r="DSK110" s="172"/>
      <c r="DSL110" s="172"/>
      <c r="DSM110" s="172"/>
      <c r="DSN110" s="172"/>
      <c r="DSO110" s="172"/>
      <c r="DSP110" s="172"/>
      <c r="DSQ110" s="172"/>
      <c r="DSR110" s="172"/>
      <c r="DSS110" s="172"/>
      <c r="DST110" s="172"/>
      <c r="DSU110" s="172"/>
      <c r="DSV110" s="172"/>
      <c r="DSW110" s="172"/>
      <c r="DSX110" s="172"/>
      <c r="DSY110" s="172"/>
      <c r="DSZ110" s="172"/>
      <c r="DTA110" s="172"/>
      <c r="DTB110" s="172"/>
      <c r="DTC110" s="172"/>
      <c r="DTD110" s="172"/>
      <c r="DTE110" s="172"/>
      <c r="DTF110" s="172"/>
      <c r="DTG110" s="172"/>
      <c r="DTH110" s="172"/>
      <c r="DTI110" s="172"/>
      <c r="DTJ110" s="172"/>
      <c r="DTK110" s="172"/>
      <c r="DTL110" s="172"/>
      <c r="DTM110" s="172"/>
      <c r="DTN110" s="172"/>
      <c r="DTO110" s="172"/>
      <c r="DTP110" s="172"/>
      <c r="DTQ110" s="172"/>
      <c r="DTR110" s="172"/>
      <c r="DTS110" s="172"/>
      <c r="DTT110" s="172"/>
      <c r="DTU110" s="172"/>
      <c r="DTV110" s="172"/>
      <c r="DTW110" s="172"/>
      <c r="DTX110" s="172"/>
      <c r="DTY110" s="172"/>
      <c r="DTZ110" s="172"/>
      <c r="DUA110" s="172"/>
      <c r="DUB110" s="172"/>
      <c r="DUC110" s="172"/>
      <c r="DUD110" s="172"/>
      <c r="DUE110" s="172"/>
      <c r="DUF110" s="172"/>
      <c r="DUG110" s="172"/>
      <c r="DUH110" s="172"/>
      <c r="DUI110" s="172"/>
      <c r="DUJ110" s="172"/>
      <c r="DUK110" s="172"/>
      <c r="DUL110" s="172"/>
      <c r="DUM110" s="172"/>
      <c r="DUN110" s="172"/>
      <c r="DUO110" s="172"/>
      <c r="DUP110" s="172"/>
      <c r="DUQ110" s="172"/>
      <c r="DUR110" s="172"/>
      <c r="DUS110" s="172"/>
      <c r="DUT110" s="172"/>
      <c r="DUU110" s="172"/>
      <c r="DUV110" s="172"/>
      <c r="DUW110" s="172"/>
      <c r="DUX110" s="172"/>
      <c r="DUY110" s="172"/>
      <c r="DUZ110" s="172"/>
      <c r="DVA110" s="172"/>
      <c r="DVB110" s="172"/>
      <c r="DVC110" s="172"/>
      <c r="DVD110" s="172"/>
      <c r="DVE110" s="172"/>
      <c r="DVF110" s="172"/>
      <c r="DVG110" s="172"/>
      <c r="DVH110" s="172"/>
      <c r="DVI110" s="172"/>
      <c r="DVJ110" s="172"/>
      <c r="DVK110" s="172"/>
      <c r="DVL110" s="172"/>
      <c r="DVM110" s="172"/>
      <c r="DVN110" s="172"/>
      <c r="DVO110" s="172"/>
      <c r="DVP110" s="172"/>
      <c r="DVQ110" s="172"/>
      <c r="DVR110" s="172"/>
      <c r="DVS110" s="172"/>
      <c r="DVT110" s="172"/>
      <c r="DVU110" s="172"/>
      <c r="DVV110" s="172"/>
      <c r="DVW110" s="172"/>
      <c r="DVX110" s="172"/>
      <c r="DVY110" s="172"/>
      <c r="DVZ110" s="172"/>
      <c r="DWA110" s="172"/>
      <c r="DWB110" s="172"/>
      <c r="DWC110" s="172"/>
      <c r="DWD110" s="172"/>
      <c r="DWE110" s="172"/>
      <c r="DWF110" s="172"/>
      <c r="DWG110" s="172"/>
      <c r="DWH110" s="172"/>
      <c r="DWI110" s="172"/>
      <c r="DWJ110" s="172"/>
      <c r="DWK110" s="172"/>
      <c r="DWL110" s="172"/>
      <c r="DWM110" s="172"/>
      <c r="DWN110" s="172"/>
      <c r="DWO110" s="172"/>
      <c r="DWP110" s="172"/>
      <c r="DWQ110" s="172"/>
      <c r="DWR110" s="172"/>
      <c r="DWS110" s="172"/>
      <c r="DWT110" s="172"/>
      <c r="DWU110" s="172"/>
      <c r="DWV110" s="172"/>
      <c r="DWW110" s="172"/>
      <c r="DWX110" s="172"/>
      <c r="DWY110" s="172"/>
      <c r="DWZ110" s="172"/>
      <c r="DXA110" s="172"/>
      <c r="DXB110" s="172"/>
      <c r="DXC110" s="172"/>
      <c r="DXD110" s="172"/>
      <c r="DXE110" s="172"/>
      <c r="DXF110" s="172"/>
      <c r="DXG110" s="172"/>
      <c r="DXH110" s="172"/>
      <c r="DXI110" s="172"/>
      <c r="DXJ110" s="172"/>
      <c r="DXK110" s="172"/>
      <c r="DXL110" s="172"/>
      <c r="DXM110" s="172"/>
      <c r="DXN110" s="172"/>
      <c r="DXO110" s="172"/>
      <c r="DXP110" s="172"/>
      <c r="DXQ110" s="172"/>
      <c r="DXR110" s="172"/>
      <c r="DXS110" s="172"/>
      <c r="DXT110" s="172"/>
      <c r="DXU110" s="172"/>
      <c r="DXV110" s="172"/>
      <c r="DXW110" s="172"/>
      <c r="DXX110" s="172"/>
      <c r="DXY110" s="172"/>
      <c r="DXZ110" s="172"/>
      <c r="DYA110" s="172"/>
      <c r="DYB110" s="172"/>
      <c r="DYC110" s="172"/>
      <c r="DYD110" s="172"/>
      <c r="DYE110" s="172"/>
      <c r="DYF110" s="172"/>
      <c r="DYG110" s="172"/>
      <c r="DYH110" s="172"/>
      <c r="DYI110" s="172"/>
      <c r="DYJ110" s="172"/>
      <c r="DYK110" s="172"/>
      <c r="DYL110" s="172"/>
      <c r="DYM110" s="172"/>
      <c r="DYN110" s="172"/>
      <c r="DYO110" s="172"/>
      <c r="DYP110" s="172"/>
      <c r="DYQ110" s="172"/>
      <c r="DYR110" s="172"/>
      <c r="DYS110" s="172"/>
      <c r="DYT110" s="172"/>
      <c r="DYU110" s="172"/>
      <c r="DYV110" s="172"/>
      <c r="DYW110" s="172"/>
      <c r="DYX110" s="172"/>
      <c r="DYY110" s="172"/>
      <c r="DYZ110" s="172"/>
      <c r="DZA110" s="172"/>
      <c r="DZB110" s="172"/>
      <c r="DZC110" s="172"/>
      <c r="DZD110" s="172"/>
      <c r="DZE110" s="172"/>
      <c r="DZF110" s="172"/>
      <c r="DZG110" s="172"/>
      <c r="DZH110" s="172"/>
      <c r="DZI110" s="172"/>
      <c r="DZJ110" s="172"/>
      <c r="DZK110" s="172"/>
      <c r="DZL110" s="172"/>
      <c r="DZM110" s="172"/>
      <c r="DZN110" s="172"/>
      <c r="DZO110" s="172"/>
      <c r="DZP110" s="172"/>
      <c r="DZQ110" s="172"/>
      <c r="DZR110" s="172"/>
      <c r="DZS110" s="172"/>
      <c r="DZT110" s="172"/>
      <c r="DZU110" s="172"/>
      <c r="DZV110" s="172"/>
      <c r="DZW110" s="172"/>
      <c r="DZX110" s="172"/>
      <c r="DZY110" s="172"/>
      <c r="DZZ110" s="172"/>
      <c r="EAA110" s="172"/>
      <c r="EAB110" s="172"/>
      <c r="EAC110" s="172"/>
      <c r="EAD110" s="172"/>
      <c r="EAE110" s="172"/>
      <c r="EAF110" s="172"/>
      <c r="EAG110" s="172"/>
      <c r="EAH110" s="172"/>
      <c r="EAI110" s="172"/>
      <c r="EAJ110" s="172"/>
      <c r="EAK110" s="172"/>
      <c r="EAL110" s="172"/>
      <c r="EAM110" s="172"/>
      <c r="EAN110" s="172"/>
      <c r="EAO110" s="172"/>
      <c r="EAP110" s="172"/>
      <c r="EAQ110" s="172"/>
      <c r="EAR110" s="172"/>
      <c r="EAS110" s="172"/>
      <c r="EAT110" s="172"/>
      <c r="EAU110" s="172"/>
      <c r="EAV110" s="172"/>
      <c r="EAW110" s="172"/>
      <c r="EAX110" s="172"/>
      <c r="EAY110" s="172"/>
      <c r="EAZ110" s="172"/>
      <c r="EBA110" s="172"/>
      <c r="EBB110" s="172"/>
      <c r="EBC110" s="172"/>
      <c r="EBD110" s="172"/>
      <c r="EBE110" s="172"/>
      <c r="EBF110" s="172"/>
      <c r="EBG110" s="172"/>
      <c r="EBH110" s="172"/>
      <c r="EBI110" s="172"/>
      <c r="EBJ110" s="172"/>
      <c r="EBK110" s="172"/>
      <c r="EBL110" s="172"/>
      <c r="EBM110" s="172"/>
      <c r="EBN110" s="172"/>
      <c r="EBO110" s="172"/>
      <c r="EBP110" s="172"/>
      <c r="EBQ110" s="172"/>
      <c r="EBR110" s="172"/>
      <c r="EBS110" s="172"/>
      <c r="EBT110" s="172"/>
      <c r="EBU110" s="172"/>
      <c r="EBV110" s="172"/>
      <c r="EBW110" s="172"/>
      <c r="EBX110" s="172"/>
      <c r="EBY110" s="172"/>
      <c r="EBZ110" s="172"/>
      <c r="ECA110" s="172"/>
      <c r="ECB110" s="172"/>
      <c r="ECC110" s="172"/>
      <c r="ECD110" s="172"/>
      <c r="ECE110" s="172"/>
      <c r="ECF110" s="172"/>
      <c r="ECG110" s="172"/>
      <c r="ECH110" s="172"/>
      <c r="ECI110" s="172"/>
      <c r="ECJ110" s="172"/>
      <c r="ECK110" s="172"/>
      <c r="ECL110" s="172"/>
      <c r="ECM110" s="172"/>
      <c r="ECN110" s="172"/>
      <c r="ECO110" s="172"/>
      <c r="ECP110" s="172"/>
      <c r="ECQ110" s="172"/>
      <c r="ECR110" s="172"/>
      <c r="ECS110" s="172"/>
      <c r="ECT110" s="172"/>
      <c r="ECU110" s="172"/>
      <c r="ECV110" s="172"/>
      <c r="ECW110" s="172"/>
      <c r="ECX110" s="172"/>
      <c r="ECY110" s="172"/>
      <c r="ECZ110" s="172"/>
      <c r="EDA110" s="172"/>
      <c r="EDB110" s="172"/>
      <c r="EDC110" s="172"/>
      <c r="EDD110" s="172"/>
      <c r="EDE110" s="172"/>
      <c r="EDF110" s="172"/>
      <c r="EDG110" s="172"/>
      <c r="EDH110" s="172"/>
      <c r="EDI110" s="172"/>
      <c r="EDJ110" s="172"/>
      <c r="EDK110" s="172"/>
      <c r="EDL110" s="172"/>
      <c r="EDM110" s="172"/>
      <c r="EDN110" s="172"/>
      <c r="EDO110" s="172"/>
      <c r="EDP110" s="172"/>
      <c r="EDQ110" s="172"/>
      <c r="EDR110" s="172"/>
      <c r="EDS110" s="172"/>
      <c r="EDT110" s="172"/>
      <c r="EDU110" s="172"/>
      <c r="EDV110" s="172"/>
      <c r="EDW110" s="172"/>
      <c r="EDX110" s="172"/>
      <c r="EDY110" s="172"/>
      <c r="EDZ110" s="172"/>
      <c r="EEA110" s="172"/>
      <c r="EEB110" s="172"/>
      <c r="EEC110" s="172"/>
      <c r="EED110" s="172"/>
      <c r="EEE110" s="172"/>
      <c r="EEF110" s="172"/>
      <c r="EEG110" s="172"/>
      <c r="EEH110" s="172"/>
      <c r="EEI110" s="172"/>
      <c r="EEJ110" s="172"/>
      <c r="EEK110" s="172"/>
      <c r="EEL110" s="172"/>
      <c r="EEM110" s="172"/>
      <c r="EEN110" s="172"/>
      <c r="EEO110" s="172"/>
      <c r="EEP110" s="172"/>
      <c r="EEQ110" s="172"/>
      <c r="EER110" s="172"/>
      <c r="EES110" s="172"/>
      <c r="EET110" s="172"/>
      <c r="EEU110" s="172"/>
      <c r="EEV110" s="172"/>
      <c r="EEW110" s="172"/>
      <c r="EEX110" s="172"/>
      <c r="EEY110" s="172"/>
      <c r="EEZ110" s="172"/>
      <c r="EFA110" s="172"/>
      <c r="EFB110" s="172"/>
      <c r="EFC110" s="172"/>
      <c r="EFD110" s="172"/>
      <c r="EFE110" s="172"/>
      <c r="EFF110" s="172"/>
      <c r="EFG110" s="172"/>
      <c r="EFH110" s="172"/>
      <c r="EFI110" s="172"/>
      <c r="EFJ110" s="172"/>
      <c r="EFK110" s="172"/>
      <c r="EFL110" s="172"/>
      <c r="EFM110" s="172"/>
      <c r="EFN110" s="172"/>
      <c r="EFO110" s="172"/>
      <c r="EFP110" s="172"/>
      <c r="EFQ110" s="172"/>
      <c r="EFR110" s="172"/>
      <c r="EFS110" s="172"/>
      <c r="EFT110" s="172"/>
      <c r="EFU110" s="172"/>
      <c r="EFV110" s="172"/>
      <c r="EFW110" s="172"/>
      <c r="EFX110" s="172"/>
      <c r="EFY110" s="172"/>
      <c r="EFZ110" s="172"/>
      <c r="EGA110" s="172"/>
      <c r="EGB110" s="172"/>
      <c r="EGC110" s="172"/>
      <c r="EGD110" s="172"/>
      <c r="EGE110" s="172"/>
      <c r="EGF110" s="172"/>
      <c r="EGG110" s="172"/>
      <c r="EGH110" s="172"/>
      <c r="EGI110" s="172"/>
      <c r="EGJ110" s="172"/>
      <c r="EGK110" s="172"/>
      <c r="EGL110" s="172"/>
      <c r="EGM110" s="172"/>
      <c r="EGN110" s="172"/>
      <c r="EGO110" s="172"/>
      <c r="EGP110" s="172"/>
      <c r="EGQ110" s="172"/>
      <c r="EGR110" s="172"/>
      <c r="EGS110" s="172"/>
      <c r="EGT110" s="172"/>
      <c r="EGU110" s="172"/>
      <c r="EGV110" s="172"/>
      <c r="EGW110" s="172"/>
      <c r="EGX110" s="172"/>
      <c r="EGY110" s="172"/>
      <c r="EGZ110" s="172"/>
      <c r="EHA110" s="172"/>
      <c r="EHB110" s="172"/>
      <c r="EHC110" s="172"/>
      <c r="EHD110" s="172"/>
      <c r="EHE110" s="172"/>
      <c r="EHF110" s="172"/>
      <c r="EHG110" s="172"/>
      <c r="EHH110" s="172"/>
      <c r="EHI110" s="172"/>
      <c r="EHJ110" s="172"/>
      <c r="EHK110" s="172"/>
      <c r="EHL110" s="172"/>
      <c r="EHM110" s="172"/>
      <c r="EHN110" s="172"/>
      <c r="EHO110" s="172"/>
      <c r="EHP110" s="172"/>
      <c r="EHQ110" s="172"/>
      <c r="EHR110" s="172"/>
      <c r="EHS110" s="172"/>
      <c r="EHT110" s="172"/>
      <c r="EHU110" s="172"/>
      <c r="EHV110" s="172"/>
      <c r="EHW110" s="172"/>
      <c r="EHX110" s="172"/>
      <c r="EHY110" s="172"/>
      <c r="EHZ110" s="172"/>
      <c r="EIA110" s="172"/>
      <c r="EIB110" s="172"/>
      <c r="EIC110" s="172"/>
      <c r="EID110" s="172"/>
      <c r="EIE110" s="172"/>
      <c r="EIF110" s="172"/>
      <c r="EIG110" s="172"/>
      <c r="EIH110" s="172"/>
      <c r="EII110" s="172"/>
      <c r="EIJ110" s="172"/>
      <c r="EIK110" s="172"/>
      <c r="EIL110" s="172"/>
      <c r="EIM110" s="172"/>
      <c r="EIN110" s="172"/>
      <c r="EIO110" s="172"/>
      <c r="EIP110" s="172"/>
      <c r="EIQ110" s="172"/>
      <c r="EIR110" s="172"/>
      <c r="EIS110" s="172"/>
      <c r="EIT110" s="172"/>
      <c r="EIU110" s="172"/>
      <c r="EIV110" s="172"/>
      <c r="EIW110" s="172"/>
      <c r="EIX110" s="172"/>
      <c r="EIY110" s="172"/>
      <c r="EIZ110" s="172"/>
      <c r="EJA110" s="172"/>
      <c r="EJB110" s="172"/>
      <c r="EJC110" s="172"/>
      <c r="EJD110" s="172"/>
      <c r="EJE110" s="172"/>
      <c r="EJF110" s="172"/>
      <c r="EJG110" s="172"/>
      <c r="EJH110" s="172"/>
      <c r="EJI110" s="172"/>
      <c r="EJJ110" s="172"/>
      <c r="EJK110" s="172"/>
      <c r="EJL110" s="172"/>
      <c r="EJM110" s="172"/>
      <c r="EJN110" s="172"/>
      <c r="EJO110" s="172"/>
      <c r="EJP110" s="172"/>
      <c r="EJQ110" s="172"/>
      <c r="EJR110" s="172"/>
      <c r="EJS110" s="172"/>
      <c r="EJT110" s="172"/>
      <c r="EJU110" s="172"/>
      <c r="EJV110" s="172"/>
      <c r="EJW110" s="172"/>
      <c r="EJX110" s="172"/>
      <c r="EJY110" s="172"/>
      <c r="EJZ110" s="172"/>
      <c r="EKA110" s="172"/>
      <c r="EKB110" s="172"/>
      <c r="EKC110" s="172"/>
      <c r="EKD110" s="172"/>
      <c r="EKE110" s="172"/>
      <c r="EKF110" s="172"/>
      <c r="EKG110" s="172"/>
      <c r="EKH110" s="172"/>
      <c r="EKI110" s="172"/>
      <c r="EKJ110" s="172"/>
      <c r="EKK110" s="172"/>
      <c r="EKL110" s="172"/>
      <c r="EKM110" s="172"/>
      <c r="EKN110" s="172"/>
      <c r="EKO110" s="172"/>
      <c r="EKP110" s="172"/>
      <c r="EKQ110" s="172"/>
      <c r="EKR110" s="172"/>
      <c r="EKS110" s="172"/>
      <c r="EKT110" s="172"/>
      <c r="EKU110" s="172"/>
      <c r="EKV110" s="172"/>
      <c r="EKW110" s="172"/>
      <c r="EKX110" s="172"/>
      <c r="EKY110" s="172"/>
      <c r="EKZ110" s="172"/>
      <c r="ELA110" s="172"/>
      <c r="ELB110" s="172"/>
      <c r="ELC110" s="172"/>
      <c r="ELD110" s="172"/>
      <c r="ELE110" s="172"/>
      <c r="ELF110" s="172"/>
      <c r="ELG110" s="172"/>
      <c r="ELH110" s="172"/>
      <c r="ELI110" s="172"/>
      <c r="ELJ110" s="172"/>
      <c r="ELK110" s="172"/>
      <c r="ELL110" s="172"/>
      <c r="ELM110" s="172"/>
      <c r="ELN110" s="172"/>
      <c r="ELO110" s="172"/>
      <c r="ELP110" s="172"/>
      <c r="ELQ110" s="172"/>
      <c r="ELR110" s="172"/>
      <c r="ELS110" s="172"/>
      <c r="ELT110" s="172"/>
      <c r="ELU110" s="172"/>
      <c r="ELV110" s="172"/>
      <c r="ELW110" s="172"/>
      <c r="ELX110" s="172"/>
      <c r="ELY110" s="172"/>
      <c r="ELZ110" s="172"/>
      <c r="EMA110" s="172"/>
      <c r="EMB110" s="172"/>
      <c r="EMC110" s="172"/>
      <c r="EMD110" s="172"/>
      <c r="EME110" s="172"/>
      <c r="EMF110" s="172"/>
      <c r="EMG110" s="172"/>
      <c r="EMH110" s="172"/>
      <c r="EMI110" s="172"/>
      <c r="EMJ110" s="172"/>
      <c r="EMK110" s="172"/>
      <c r="EML110" s="172"/>
      <c r="EMM110" s="172"/>
      <c r="EMN110" s="172"/>
      <c r="EMO110" s="172"/>
      <c r="EMP110" s="172"/>
      <c r="EMQ110" s="172"/>
      <c r="EMR110" s="172"/>
      <c r="EMS110" s="172"/>
      <c r="EMT110" s="172"/>
      <c r="EMU110" s="172"/>
      <c r="EMV110" s="172"/>
      <c r="EMW110" s="172"/>
      <c r="EMX110" s="172"/>
      <c r="EMY110" s="172"/>
      <c r="EMZ110" s="172"/>
      <c r="ENA110" s="172"/>
      <c r="ENB110" s="172"/>
      <c r="ENC110" s="172"/>
      <c r="END110" s="172"/>
      <c r="ENE110" s="172"/>
      <c r="ENF110" s="172"/>
      <c r="ENG110" s="172"/>
      <c r="ENH110" s="172"/>
      <c r="ENI110" s="172"/>
      <c r="ENJ110" s="172"/>
      <c r="ENK110" s="172"/>
      <c r="ENL110" s="172"/>
      <c r="ENM110" s="172"/>
      <c r="ENN110" s="172"/>
      <c r="ENO110" s="172"/>
      <c r="ENP110" s="172"/>
      <c r="ENQ110" s="172"/>
      <c r="ENR110" s="172"/>
      <c r="ENS110" s="172"/>
      <c r="ENT110" s="172"/>
      <c r="ENU110" s="172"/>
      <c r="ENV110" s="172"/>
      <c r="ENW110" s="172"/>
      <c r="ENX110" s="172"/>
      <c r="ENY110" s="172"/>
      <c r="ENZ110" s="172"/>
      <c r="EOA110" s="172"/>
      <c r="EOB110" s="172"/>
      <c r="EOC110" s="172"/>
      <c r="EOD110" s="172"/>
      <c r="EOE110" s="172"/>
      <c r="EOF110" s="172"/>
      <c r="EOG110" s="172"/>
      <c r="EOH110" s="172"/>
      <c r="EOI110" s="172"/>
      <c r="EOJ110" s="172"/>
      <c r="EOK110" s="172"/>
      <c r="EOL110" s="172"/>
      <c r="EOM110" s="172"/>
      <c r="EON110" s="172"/>
      <c r="EOO110" s="172"/>
      <c r="EOP110" s="172"/>
      <c r="EOQ110" s="172"/>
      <c r="EOR110" s="172"/>
      <c r="EOS110" s="172"/>
      <c r="EOT110" s="172"/>
      <c r="EOU110" s="172"/>
      <c r="EOV110" s="172"/>
      <c r="EOW110" s="172"/>
      <c r="EOX110" s="172"/>
      <c r="EOY110" s="172"/>
      <c r="EOZ110" s="172"/>
      <c r="EPA110" s="172"/>
      <c r="EPB110" s="172"/>
      <c r="EPC110" s="172"/>
      <c r="EPD110" s="172"/>
      <c r="EPE110" s="172"/>
      <c r="EPF110" s="172"/>
      <c r="EPG110" s="172"/>
      <c r="EPH110" s="172"/>
      <c r="EPI110" s="172"/>
      <c r="EPJ110" s="172"/>
      <c r="EPK110" s="172"/>
      <c r="EPL110" s="172"/>
      <c r="EPM110" s="172"/>
      <c r="EPN110" s="172"/>
      <c r="EPO110" s="172"/>
      <c r="EPP110" s="172"/>
      <c r="EPQ110" s="172"/>
      <c r="EPR110" s="172"/>
      <c r="EPS110" s="172"/>
      <c r="EPT110" s="172"/>
      <c r="EPU110" s="172"/>
      <c r="EPV110" s="172"/>
      <c r="EPW110" s="172"/>
      <c r="EPX110" s="172"/>
      <c r="EPY110" s="172"/>
      <c r="EPZ110" s="172"/>
      <c r="EQA110" s="172"/>
      <c r="EQB110" s="172"/>
      <c r="EQC110" s="172"/>
      <c r="EQD110" s="172"/>
      <c r="EQE110" s="172"/>
      <c r="EQF110" s="172"/>
      <c r="EQG110" s="172"/>
      <c r="EQH110" s="172"/>
      <c r="EQI110" s="172"/>
      <c r="EQJ110" s="172"/>
      <c r="EQK110" s="172"/>
      <c r="EQL110" s="172"/>
      <c r="EQM110" s="172"/>
      <c r="EQN110" s="172"/>
      <c r="EQO110" s="172"/>
      <c r="EQP110" s="172"/>
      <c r="EQQ110" s="172"/>
      <c r="EQR110" s="172"/>
      <c r="EQS110" s="172"/>
      <c r="EQT110" s="172"/>
      <c r="EQU110" s="172"/>
      <c r="EQV110" s="172"/>
      <c r="EQW110" s="172"/>
      <c r="EQX110" s="172"/>
      <c r="EQY110" s="172"/>
      <c r="EQZ110" s="172"/>
      <c r="ERA110" s="172"/>
      <c r="ERB110" s="172"/>
      <c r="ERC110" s="172"/>
      <c r="ERD110" s="172"/>
      <c r="ERE110" s="172"/>
      <c r="ERF110" s="172"/>
      <c r="ERG110" s="172"/>
      <c r="ERH110" s="172"/>
      <c r="ERI110" s="172"/>
      <c r="ERJ110" s="172"/>
      <c r="ERK110" s="172"/>
      <c r="ERL110" s="172"/>
      <c r="ERM110" s="172"/>
      <c r="ERN110" s="172"/>
      <c r="ERO110" s="172"/>
      <c r="ERP110" s="172"/>
      <c r="ERQ110" s="172"/>
      <c r="ERR110" s="172"/>
      <c r="ERS110" s="172"/>
      <c r="ERT110" s="172"/>
      <c r="ERU110" s="172"/>
      <c r="ERV110" s="172"/>
      <c r="ERW110" s="172"/>
      <c r="ERX110" s="172"/>
      <c r="ERY110" s="172"/>
      <c r="ERZ110" s="172"/>
      <c r="ESA110" s="172"/>
      <c r="ESB110" s="172"/>
      <c r="ESC110" s="172"/>
      <c r="ESD110" s="172"/>
      <c r="ESE110" s="172"/>
      <c r="ESF110" s="172"/>
      <c r="ESG110" s="172"/>
      <c r="ESH110" s="172"/>
      <c r="ESI110" s="172"/>
      <c r="ESJ110" s="172"/>
      <c r="ESK110" s="172"/>
      <c r="ESL110" s="172"/>
      <c r="ESM110" s="172"/>
      <c r="ESN110" s="172"/>
      <c r="ESO110" s="172"/>
      <c r="ESP110" s="172"/>
      <c r="ESQ110" s="172"/>
      <c r="ESR110" s="172"/>
      <c r="ESS110" s="172"/>
      <c r="EST110" s="172"/>
      <c r="ESU110" s="172"/>
      <c r="ESV110" s="172"/>
      <c r="ESW110" s="172"/>
      <c r="ESX110" s="172"/>
      <c r="ESY110" s="172"/>
      <c r="ESZ110" s="172"/>
      <c r="ETA110" s="172"/>
      <c r="ETB110" s="172"/>
      <c r="ETC110" s="172"/>
      <c r="ETD110" s="172"/>
      <c r="ETE110" s="172"/>
      <c r="ETF110" s="172"/>
      <c r="ETG110" s="172"/>
      <c r="ETH110" s="172"/>
      <c r="ETI110" s="172"/>
      <c r="ETJ110" s="172"/>
      <c r="ETK110" s="172"/>
      <c r="ETL110" s="172"/>
      <c r="ETM110" s="172"/>
      <c r="ETN110" s="172"/>
      <c r="ETO110" s="172"/>
      <c r="ETP110" s="172"/>
      <c r="ETQ110" s="172"/>
      <c r="ETR110" s="172"/>
      <c r="ETS110" s="172"/>
      <c r="ETT110" s="172"/>
      <c r="ETU110" s="172"/>
      <c r="ETV110" s="172"/>
      <c r="ETW110" s="172"/>
      <c r="ETX110" s="172"/>
      <c r="ETY110" s="172"/>
      <c r="ETZ110" s="172"/>
      <c r="EUA110" s="172"/>
      <c r="EUB110" s="172"/>
      <c r="EUC110" s="172"/>
      <c r="EUD110" s="172"/>
      <c r="EUE110" s="172"/>
      <c r="EUF110" s="172"/>
      <c r="EUG110" s="172"/>
      <c r="EUH110" s="172"/>
      <c r="EUI110" s="172"/>
      <c r="EUJ110" s="172"/>
      <c r="EUK110" s="172"/>
      <c r="EUL110" s="172"/>
      <c r="EUM110" s="172"/>
      <c r="EUN110" s="172"/>
      <c r="EUO110" s="172"/>
      <c r="EUP110" s="172"/>
      <c r="EUQ110" s="172"/>
      <c r="EUR110" s="172"/>
      <c r="EUS110" s="172"/>
      <c r="EUT110" s="172"/>
      <c r="EUU110" s="172"/>
      <c r="EUV110" s="172"/>
      <c r="EUW110" s="172"/>
      <c r="EUX110" s="172"/>
      <c r="EUY110" s="172"/>
      <c r="EUZ110" s="172"/>
      <c r="EVA110" s="172"/>
      <c r="EVB110" s="172"/>
      <c r="EVC110" s="172"/>
      <c r="EVD110" s="172"/>
      <c r="EVE110" s="172"/>
      <c r="EVF110" s="172"/>
      <c r="EVG110" s="172"/>
      <c r="EVH110" s="172"/>
      <c r="EVI110" s="172"/>
      <c r="EVJ110" s="172"/>
      <c r="EVK110" s="172"/>
      <c r="EVL110" s="172"/>
      <c r="EVM110" s="172"/>
      <c r="EVN110" s="172"/>
      <c r="EVO110" s="172"/>
      <c r="EVP110" s="172"/>
      <c r="EVQ110" s="172"/>
      <c r="EVR110" s="172"/>
      <c r="EVS110" s="172"/>
      <c r="EVT110" s="172"/>
      <c r="EVU110" s="172"/>
      <c r="EVV110" s="172"/>
      <c r="EVW110" s="172"/>
      <c r="EVX110" s="172"/>
      <c r="EVY110" s="172"/>
      <c r="EVZ110" s="172"/>
      <c r="EWA110" s="172"/>
      <c r="EWB110" s="172"/>
      <c r="EWC110" s="172"/>
      <c r="EWD110" s="172"/>
      <c r="EWE110" s="172"/>
      <c r="EWF110" s="172"/>
      <c r="EWG110" s="172"/>
      <c r="EWH110" s="172"/>
      <c r="EWI110" s="172"/>
      <c r="EWJ110" s="172"/>
      <c r="EWK110" s="172"/>
      <c r="EWL110" s="172"/>
      <c r="EWM110" s="172"/>
      <c r="EWN110" s="172"/>
      <c r="EWO110" s="172"/>
      <c r="EWP110" s="172"/>
      <c r="EWQ110" s="172"/>
      <c r="EWR110" s="172"/>
      <c r="EWS110" s="172"/>
      <c r="EWT110" s="172"/>
      <c r="EWU110" s="172"/>
      <c r="EWV110" s="172"/>
      <c r="EWW110" s="172"/>
      <c r="EWX110" s="172"/>
      <c r="EWY110" s="172"/>
      <c r="EWZ110" s="172"/>
      <c r="EXA110" s="172"/>
      <c r="EXB110" s="172"/>
      <c r="EXC110" s="172"/>
      <c r="EXD110" s="172"/>
      <c r="EXE110" s="172"/>
      <c r="EXF110" s="172"/>
      <c r="EXG110" s="172"/>
      <c r="EXH110" s="172"/>
      <c r="EXI110" s="172"/>
      <c r="EXJ110" s="172"/>
      <c r="EXK110" s="172"/>
      <c r="EXL110" s="172"/>
      <c r="EXM110" s="172"/>
      <c r="EXN110" s="172"/>
      <c r="EXO110" s="172"/>
      <c r="EXP110" s="172"/>
      <c r="EXQ110" s="172"/>
      <c r="EXR110" s="172"/>
      <c r="EXS110" s="172"/>
      <c r="EXT110" s="172"/>
      <c r="EXU110" s="172"/>
      <c r="EXV110" s="172"/>
      <c r="EXW110" s="172"/>
      <c r="EXX110" s="172"/>
      <c r="EXY110" s="172"/>
      <c r="EXZ110" s="172"/>
      <c r="EYA110" s="172"/>
      <c r="EYB110" s="172"/>
      <c r="EYC110" s="172"/>
      <c r="EYD110" s="172"/>
      <c r="EYE110" s="172"/>
      <c r="EYF110" s="172"/>
      <c r="EYG110" s="172"/>
      <c r="EYH110" s="172"/>
      <c r="EYI110" s="172"/>
      <c r="EYJ110" s="172"/>
      <c r="EYK110" s="172"/>
      <c r="EYL110" s="172"/>
      <c r="EYM110" s="172"/>
      <c r="EYN110" s="172"/>
      <c r="EYO110" s="172"/>
      <c r="EYP110" s="172"/>
      <c r="EYQ110" s="172"/>
      <c r="EYR110" s="172"/>
      <c r="EYS110" s="172"/>
      <c r="EYT110" s="172"/>
      <c r="EYU110" s="172"/>
      <c r="EYV110" s="172"/>
      <c r="EYW110" s="172"/>
      <c r="EYX110" s="172"/>
      <c r="EYY110" s="172"/>
      <c r="EYZ110" s="172"/>
      <c r="EZA110" s="172"/>
      <c r="EZB110" s="172"/>
      <c r="EZC110" s="172"/>
      <c r="EZD110" s="172"/>
      <c r="EZE110" s="172"/>
      <c r="EZF110" s="172"/>
      <c r="EZG110" s="172"/>
      <c r="EZH110" s="172"/>
      <c r="EZI110" s="172"/>
      <c r="EZJ110" s="172"/>
      <c r="EZK110" s="172"/>
      <c r="EZL110" s="172"/>
      <c r="EZM110" s="172"/>
      <c r="EZN110" s="172"/>
      <c r="EZO110" s="172"/>
      <c r="EZP110" s="172"/>
      <c r="EZQ110" s="172"/>
      <c r="EZR110" s="172"/>
      <c r="EZS110" s="172"/>
      <c r="EZT110" s="172"/>
      <c r="EZU110" s="172"/>
      <c r="EZV110" s="172"/>
      <c r="EZW110" s="172"/>
      <c r="EZX110" s="172"/>
      <c r="EZY110" s="172"/>
      <c r="EZZ110" s="172"/>
      <c r="FAA110" s="172"/>
      <c r="FAB110" s="172"/>
      <c r="FAC110" s="172"/>
      <c r="FAD110" s="172"/>
      <c r="FAE110" s="172"/>
      <c r="FAF110" s="172"/>
      <c r="FAG110" s="172"/>
      <c r="FAH110" s="172"/>
      <c r="FAI110" s="172"/>
      <c r="FAJ110" s="172"/>
      <c r="FAK110" s="172"/>
      <c r="FAL110" s="172"/>
      <c r="FAM110" s="172"/>
      <c r="FAN110" s="172"/>
      <c r="FAO110" s="172"/>
      <c r="FAP110" s="172"/>
      <c r="FAQ110" s="172"/>
      <c r="FAR110" s="172"/>
      <c r="FAS110" s="172"/>
      <c r="FAT110" s="172"/>
      <c r="FAU110" s="172"/>
      <c r="FAV110" s="172"/>
      <c r="FAW110" s="172"/>
      <c r="FAX110" s="172"/>
      <c r="FAY110" s="172"/>
      <c r="FAZ110" s="172"/>
      <c r="FBA110" s="172"/>
      <c r="FBB110" s="172"/>
      <c r="FBC110" s="172"/>
      <c r="FBD110" s="172"/>
      <c r="FBE110" s="172"/>
      <c r="FBF110" s="172"/>
      <c r="FBG110" s="172"/>
      <c r="FBH110" s="172"/>
      <c r="FBI110" s="172"/>
      <c r="FBJ110" s="172"/>
      <c r="FBK110" s="172"/>
      <c r="FBL110" s="172"/>
      <c r="FBM110" s="172"/>
      <c r="FBN110" s="172"/>
      <c r="FBO110" s="172"/>
      <c r="FBP110" s="172"/>
      <c r="FBQ110" s="172"/>
      <c r="FBR110" s="172"/>
      <c r="FBS110" s="172"/>
      <c r="FBT110" s="172"/>
      <c r="FBU110" s="172"/>
      <c r="FBV110" s="172"/>
      <c r="FBW110" s="172"/>
      <c r="FBX110" s="172"/>
      <c r="FBY110" s="172"/>
      <c r="FBZ110" s="172"/>
      <c r="FCA110" s="172"/>
      <c r="FCB110" s="172"/>
      <c r="FCC110" s="172"/>
      <c r="FCD110" s="172"/>
      <c r="FCE110" s="172"/>
      <c r="FCF110" s="172"/>
      <c r="FCG110" s="172"/>
      <c r="FCH110" s="172"/>
      <c r="FCI110" s="172"/>
      <c r="FCJ110" s="172"/>
      <c r="FCK110" s="172"/>
      <c r="FCL110" s="172"/>
      <c r="FCM110" s="172"/>
      <c r="FCN110" s="172"/>
      <c r="FCO110" s="172"/>
      <c r="FCP110" s="172"/>
      <c r="FCQ110" s="172"/>
      <c r="FCR110" s="172"/>
      <c r="FCS110" s="172"/>
      <c r="FCT110" s="172"/>
      <c r="FCU110" s="172"/>
      <c r="FCV110" s="172"/>
      <c r="FCW110" s="172"/>
      <c r="FCX110" s="172"/>
      <c r="FCY110" s="172"/>
      <c r="FCZ110" s="172"/>
      <c r="FDA110" s="172"/>
      <c r="FDB110" s="172"/>
      <c r="FDC110" s="172"/>
      <c r="FDD110" s="172"/>
      <c r="FDE110" s="172"/>
      <c r="FDF110" s="172"/>
      <c r="FDG110" s="172"/>
      <c r="FDH110" s="172"/>
      <c r="FDI110" s="172"/>
      <c r="FDJ110" s="172"/>
      <c r="FDK110" s="172"/>
      <c r="FDL110" s="172"/>
      <c r="FDM110" s="172"/>
      <c r="FDN110" s="172"/>
      <c r="FDO110" s="172"/>
      <c r="FDP110" s="172"/>
      <c r="FDQ110" s="172"/>
      <c r="FDR110" s="172"/>
      <c r="FDS110" s="172"/>
      <c r="FDT110" s="172"/>
      <c r="FDU110" s="172"/>
      <c r="FDV110" s="172"/>
      <c r="FDW110" s="172"/>
      <c r="FDX110" s="172"/>
      <c r="FDY110" s="172"/>
      <c r="FDZ110" s="172"/>
      <c r="FEA110" s="172"/>
      <c r="FEB110" s="172"/>
      <c r="FEC110" s="172"/>
      <c r="FED110" s="172"/>
      <c r="FEE110" s="172"/>
      <c r="FEF110" s="172"/>
      <c r="FEG110" s="172"/>
      <c r="FEH110" s="172"/>
      <c r="FEI110" s="172"/>
      <c r="FEJ110" s="172"/>
      <c r="FEK110" s="172"/>
      <c r="FEL110" s="172"/>
      <c r="FEM110" s="172"/>
      <c r="FEN110" s="172"/>
      <c r="FEO110" s="172"/>
      <c r="FEP110" s="172"/>
      <c r="FEQ110" s="172"/>
      <c r="FER110" s="172"/>
      <c r="FES110" s="172"/>
      <c r="FET110" s="172"/>
      <c r="FEU110" s="172"/>
      <c r="FEV110" s="172"/>
      <c r="FEW110" s="172"/>
      <c r="FEX110" s="172"/>
      <c r="FEY110" s="172"/>
      <c r="FEZ110" s="172"/>
      <c r="FFA110" s="172"/>
      <c r="FFB110" s="172"/>
      <c r="FFC110" s="172"/>
      <c r="FFD110" s="172"/>
      <c r="FFE110" s="172"/>
      <c r="FFF110" s="172"/>
      <c r="FFG110" s="172"/>
      <c r="FFH110" s="172"/>
      <c r="FFI110" s="172"/>
      <c r="FFJ110" s="172"/>
      <c r="FFK110" s="172"/>
      <c r="FFL110" s="172"/>
      <c r="FFM110" s="172"/>
      <c r="FFN110" s="172"/>
      <c r="FFO110" s="172"/>
      <c r="FFP110" s="172"/>
      <c r="FFQ110" s="172"/>
      <c r="FFR110" s="172"/>
      <c r="FFS110" s="172"/>
      <c r="FFT110" s="172"/>
      <c r="FFU110" s="172"/>
      <c r="FFV110" s="172"/>
      <c r="FFW110" s="172"/>
      <c r="FFX110" s="172"/>
      <c r="FFY110" s="172"/>
      <c r="FFZ110" s="172"/>
      <c r="FGA110" s="172"/>
      <c r="FGB110" s="172"/>
      <c r="FGC110" s="172"/>
      <c r="FGD110" s="172"/>
      <c r="FGE110" s="172"/>
      <c r="FGF110" s="172"/>
      <c r="FGG110" s="172"/>
      <c r="FGH110" s="172"/>
      <c r="FGI110" s="172"/>
      <c r="FGJ110" s="172"/>
      <c r="FGK110" s="172"/>
      <c r="FGL110" s="172"/>
      <c r="FGM110" s="172"/>
      <c r="FGN110" s="172"/>
      <c r="FGO110" s="172"/>
      <c r="FGP110" s="172"/>
      <c r="FGQ110" s="172"/>
      <c r="FGR110" s="172"/>
      <c r="FGS110" s="172"/>
      <c r="FGT110" s="172"/>
      <c r="FGU110" s="172"/>
      <c r="FGV110" s="172"/>
      <c r="FGW110" s="172"/>
      <c r="FGX110" s="172"/>
      <c r="FGY110" s="172"/>
      <c r="FGZ110" s="172"/>
      <c r="FHA110" s="172"/>
      <c r="FHB110" s="172"/>
      <c r="FHC110" s="172"/>
      <c r="FHD110" s="172"/>
      <c r="FHE110" s="172"/>
      <c r="FHF110" s="172"/>
      <c r="FHG110" s="172"/>
      <c r="FHH110" s="172"/>
      <c r="FHI110" s="172"/>
      <c r="FHJ110" s="172"/>
      <c r="FHK110" s="172"/>
      <c r="FHL110" s="172"/>
      <c r="FHM110" s="172"/>
      <c r="FHN110" s="172"/>
      <c r="FHO110" s="172"/>
      <c r="FHP110" s="172"/>
      <c r="FHQ110" s="172"/>
      <c r="FHR110" s="172"/>
      <c r="FHS110" s="172"/>
      <c r="FHT110" s="172"/>
      <c r="FHU110" s="172"/>
      <c r="FHV110" s="172"/>
      <c r="FHW110" s="172"/>
      <c r="FHX110" s="172"/>
      <c r="FHY110" s="172"/>
      <c r="FHZ110" s="172"/>
      <c r="FIA110" s="172"/>
      <c r="FIB110" s="172"/>
      <c r="FIC110" s="172"/>
      <c r="FID110" s="172"/>
      <c r="FIE110" s="172"/>
      <c r="FIF110" s="172"/>
      <c r="FIG110" s="172"/>
      <c r="FIH110" s="172"/>
      <c r="FII110" s="172"/>
      <c r="FIJ110" s="172"/>
      <c r="FIK110" s="172"/>
      <c r="FIL110" s="172"/>
      <c r="FIM110" s="172"/>
      <c r="FIN110" s="172"/>
      <c r="FIO110" s="172"/>
      <c r="FIP110" s="172"/>
      <c r="FIQ110" s="172"/>
      <c r="FIR110" s="172"/>
      <c r="FIS110" s="172"/>
      <c r="FIT110" s="172"/>
      <c r="FIU110" s="172"/>
      <c r="FIV110" s="172"/>
      <c r="FIW110" s="172"/>
      <c r="FIX110" s="172"/>
      <c r="FIY110" s="172"/>
      <c r="FIZ110" s="172"/>
      <c r="FJA110" s="172"/>
      <c r="FJB110" s="172"/>
      <c r="FJC110" s="172"/>
      <c r="FJD110" s="172"/>
      <c r="FJE110" s="172"/>
      <c r="FJF110" s="172"/>
      <c r="FJG110" s="172"/>
      <c r="FJH110" s="172"/>
      <c r="FJI110" s="172"/>
      <c r="FJJ110" s="172"/>
      <c r="FJK110" s="172"/>
      <c r="FJL110" s="172"/>
      <c r="FJM110" s="172"/>
      <c r="FJN110" s="172"/>
      <c r="FJO110" s="172"/>
      <c r="FJP110" s="172"/>
      <c r="FJQ110" s="172"/>
      <c r="FJR110" s="172"/>
      <c r="FJS110" s="172"/>
      <c r="FJT110" s="172"/>
      <c r="FJU110" s="172"/>
      <c r="FJV110" s="172"/>
      <c r="FJW110" s="172"/>
      <c r="FJX110" s="172"/>
      <c r="FJY110" s="172"/>
      <c r="FJZ110" s="172"/>
      <c r="FKA110" s="172"/>
      <c r="FKB110" s="172"/>
      <c r="FKC110" s="172"/>
      <c r="FKD110" s="172"/>
      <c r="FKE110" s="172"/>
      <c r="FKF110" s="172"/>
      <c r="FKG110" s="172"/>
      <c r="FKH110" s="172"/>
      <c r="FKI110" s="172"/>
      <c r="FKJ110" s="172"/>
      <c r="FKK110" s="172"/>
      <c r="FKL110" s="172"/>
      <c r="FKM110" s="172"/>
      <c r="FKN110" s="172"/>
      <c r="FKO110" s="172"/>
      <c r="FKP110" s="172"/>
      <c r="FKQ110" s="172"/>
      <c r="FKR110" s="172"/>
      <c r="FKS110" s="172"/>
      <c r="FKT110" s="172"/>
      <c r="FKU110" s="172"/>
      <c r="FKV110" s="172"/>
      <c r="FKW110" s="172"/>
      <c r="FKX110" s="172"/>
      <c r="FKY110" s="172"/>
      <c r="FKZ110" s="172"/>
      <c r="FLA110" s="172"/>
      <c r="FLB110" s="172"/>
      <c r="FLC110" s="172"/>
      <c r="FLD110" s="172"/>
      <c r="FLE110" s="172"/>
      <c r="FLF110" s="172"/>
      <c r="FLG110" s="172"/>
      <c r="FLH110" s="172"/>
      <c r="FLI110" s="172"/>
      <c r="FLJ110" s="172"/>
      <c r="FLK110" s="172"/>
      <c r="FLL110" s="172"/>
      <c r="FLM110" s="172"/>
      <c r="FLN110" s="172"/>
      <c r="FLO110" s="172"/>
      <c r="FLP110" s="172"/>
      <c r="FLQ110" s="172"/>
      <c r="FLR110" s="172"/>
      <c r="FLS110" s="172"/>
      <c r="FLT110" s="172"/>
      <c r="FLU110" s="172"/>
      <c r="FLV110" s="172"/>
      <c r="FLW110" s="172"/>
      <c r="FLX110" s="172"/>
      <c r="FLY110" s="172"/>
      <c r="FLZ110" s="172"/>
      <c r="FMA110" s="172"/>
      <c r="FMB110" s="172"/>
      <c r="FMC110" s="172"/>
      <c r="FMD110" s="172"/>
      <c r="FME110" s="172"/>
      <c r="FMF110" s="172"/>
      <c r="FMG110" s="172"/>
      <c r="FMH110" s="172"/>
      <c r="FMI110" s="172"/>
      <c r="FMJ110" s="172"/>
      <c r="FMK110" s="172"/>
      <c r="FML110" s="172"/>
      <c r="FMM110" s="172"/>
      <c r="FMN110" s="172"/>
      <c r="FMO110" s="172"/>
      <c r="FMP110" s="172"/>
      <c r="FMQ110" s="172"/>
      <c r="FMR110" s="172"/>
      <c r="FMS110" s="172"/>
      <c r="FMT110" s="172"/>
      <c r="FMU110" s="172"/>
      <c r="FMV110" s="172"/>
      <c r="FMW110" s="172"/>
      <c r="FMX110" s="172"/>
      <c r="FMY110" s="172"/>
      <c r="FMZ110" s="172"/>
      <c r="FNA110" s="172"/>
      <c r="FNB110" s="172"/>
      <c r="FNC110" s="172"/>
      <c r="FND110" s="172"/>
      <c r="FNE110" s="172"/>
      <c r="FNF110" s="172"/>
      <c r="FNG110" s="172"/>
      <c r="FNH110" s="172"/>
      <c r="FNI110" s="172"/>
      <c r="FNJ110" s="172"/>
      <c r="FNK110" s="172"/>
      <c r="FNL110" s="172"/>
      <c r="FNM110" s="172"/>
      <c r="FNN110" s="172"/>
      <c r="FNO110" s="172"/>
      <c r="FNP110" s="172"/>
      <c r="FNQ110" s="172"/>
      <c r="FNR110" s="172"/>
      <c r="FNS110" s="172"/>
      <c r="FNT110" s="172"/>
      <c r="FNU110" s="172"/>
      <c r="FNV110" s="172"/>
      <c r="FNW110" s="172"/>
      <c r="FNX110" s="172"/>
      <c r="FNY110" s="172"/>
      <c r="FNZ110" s="172"/>
      <c r="FOA110" s="172"/>
      <c r="FOB110" s="172"/>
      <c r="FOC110" s="172"/>
      <c r="FOD110" s="172"/>
      <c r="FOE110" s="172"/>
      <c r="FOF110" s="172"/>
      <c r="FOG110" s="172"/>
      <c r="FOH110" s="172"/>
      <c r="FOI110" s="172"/>
      <c r="FOJ110" s="172"/>
      <c r="FOK110" s="172"/>
      <c r="FOL110" s="172"/>
      <c r="FOM110" s="172"/>
      <c r="FON110" s="172"/>
      <c r="FOO110" s="172"/>
      <c r="FOP110" s="172"/>
      <c r="FOQ110" s="172"/>
      <c r="FOR110" s="172"/>
      <c r="FOS110" s="172"/>
      <c r="FOT110" s="172"/>
      <c r="FOU110" s="172"/>
      <c r="FOV110" s="172"/>
      <c r="FOW110" s="172"/>
      <c r="FOX110" s="172"/>
      <c r="FOY110" s="172"/>
      <c r="FOZ110" s="172"/>
      <c r="FPA110" s="172"/>
      <c r="FPB110" s="172"/>
      <c r="FPC110" s="172"/>
      <c r="FPD110" s="172"/>
      <c r="FPE110" s="172"/>
      <c r="FPF110" s="172"/>
      <c r="FPG110" s="172"/>
      <c r="FPH110" s="172"/>
      <c r="FPI110" s="172"/>
      <c r="FPJ110" s="172"/>
      <c r="FPK110" s="172"/>
      <c r="FPL110" s="172"/>
      <c r="FPM110" s="172"/>
      <c r="FPN110" s="172"/>
      <c r="FPO110" s="172"/>
      <c r="FPP110" s="172"/>
      <c r="FPQ110" s="172"/>
      <c r="FPR110" s="172"/>
      <c r="FPS110" s="172"/>
      <c r="FPT110" s="172"/>
      <c r="FPU110" s="172"/>
      <c r="FPV110" s="172"/>
      <c r="FPW110" s="172"/>
      <c r="FPX110" s="172"/>
      <c r="FPY110" s="172"/>
      <c r="FPZ110" s="172"/>
      <c r="FQA110" s="172"/>
      <c r="FQB110" s="172"/>
      <c r="FQC110" s="172"/>
      <c r="FQD110" s="172"/>
      <c r="FQE110" s="172"/>
      <c r="FQF110" s="172"/>
      <c r="FQG110" s="172"/>
      <c r="FQH110" s="172"/>
      <c r="FQI110" s="172"/>
      <c r="FQJ110" s="172"/>
      <c r="FQK110" s="172"/>
      <c r="FQL110" s="172"/>
      <c r="FQM110" s="172"/>
      <c r="FQN110" s="172"/>
      <c r="FQO110" s="172"/>
      <c r="FQP110" s="172"/>
      <c r="FQQ110" s="172"/>
      <c r="FQR110" s="172"/>
      <c r="FQS110" s="172"/>
      <c r="FQT110" s="172"/>
      <c r="FQU110" s="172"/>
      <c r="FQV110" s="172"/>
      <c r="FQW110" s="172"/>
      <c r="FQX110" s="172"/>
      <c r="FQY110" s="172"/>
      <c r="FQZ110" s="172"/>
      <c r="FRA110" s="172"/>
      <c r="FRB110" s="172"/>
      <c r="FRC110" s="172"/>
      <c r="FRD110" s="172"/>
      <c r="FRE110" s="172"/>
      <c r="FRF110" s="172"/>
      <c r="FRG110" s="172"/>
      <c r="FRH110" s="172"/>
      <c r="FRI110" s="172"/>
      <c r="FRJ110" s="172"/>
      <c r="FRK110" s="172"/>
      <c r="FRL110" s="172"/>
      <c r="FRM110" s="172"/>
      <c r="FRN110" s="172"/>
      <c r="FRO110" s="172"/>
      <c r="FRP110" s="172"/>
      <c r="FRQ110" s="172"/>
      <c r="FRR110" s="172"/>
      <c r="FRS110" s="172"/>
      <c r="FRT110" s="172"/>
      <c r="FRU110" s="172"/>
      <c r="FRV110" s="172"/>
      <c r="FRW110" s="172"/>
      <c r="FRX110" s="172"/>
      <c r="FRY110" s="172"/>
      <c r="FRZ110" s="172"/>
      <c r="FSA110" s="172"/>
      <c r="FSB110" s="172"/>
      <c r="FSC110" s="172"/>
      <c r="FSD110" s="172"/>
      <c r="FSE110" s="172"/>
      <c r="FSF110" s="172"/>
      <c r="FSG110" s="172"/>
      <c r="FSH110" s="172"/>
      <c r="FSI110" s="172"/>
      <c r="FSJ110" s="172"/>
      <c r="FSK110" s="172"/>
      <c r="FSL110" s="172"/>
      <c r="FSM110" s="172"/>
      <c r="FSN110" s="172"/>
      <c r="FSO110" s="172"/>
      <c r="FSP110" s="172"/>
      <c r="FSQ110" s="172"/>
      <c r="FSR110" s="172"/>
      <c r="FSS110" s="172"/>
      <c r="FST110" s="172"/>
      <c r="FSU110" s="172"/>
      <c r="FSV110" s="172"/>
      <c r="FSW110" s="172"/>
      <c r="FSX110" s="172"/>
      <c r="FSY110" s="172"/>
      <c r="FSZ110" s="172"/>
      <c r="FTA110" s="172"/>
      <c r="FTB110" s="172"/>
      <c r="FTC110" s="172"/>
      <c r="FTD110" s="172"/>
      <c r="FTE110" s="172"/>
      <c r="FTF110" s="172"/>
      <c r="FTG110" s="172"/>
      <c r="FTH110" s="172"/>
      <c r="FTI110" s="172"/>
      <c r="FTJ110" s="172"/>
      <c r="FTK110" s="172"/>
      <c r="FTL110" s="172"/>
      <c r="FTM110" s="172"/>
      <c r="FTN110" s="172"/>
      <c r="FTO110" s="172"/>
      <c r="FTP110" s="172"/>
      <c r="FTQ110" s="172"/>
      <c r="FTR110" s="172"/>
      <c r="FTS110" s="172"/>
      <c r="FTT110" s="172"/>
      <c r="FTU110" s="172"/>
      <c r="FTV110" s="172"/>
      <c r="FTW110" s="172"/>
      <c r="FTX110" s="172"/>
      <c r="FTY110" s="172"/>
      <c r="FTZ110" s="172"/>
      <c r="FUA110" s="172"/>
      <c r="FUB110" s="172"/>
      <c r="FUC110" s="172"/>
      <c r="FUD110" s="172"/>
      <c r="FUE110" s="172"/>
      <c r="FUF110" s="172"/>
      <c r="FUG110" s="172"/>
      <c r="FUH110" s="172"/>
      <c r="FUI110" s="172"/>
      <c r="FUJ110" s="172"/>
      <c r="FUK110" s="172"/>
      <c r="FUL110" s="172"/>
      <c r="FUM110" s="172"/>
      <c r="FUN110" s="172"/>
      <c r="FUO110" s="172"/>
      <c r="FUP110" s="172"/>
      <c r="FUQ110" s="172"/>
      <c r="FUR110" s="172"/>
      <c r="FUS110" s="172"/>
      <c r="FUT110" s="172"/>
      <c r="FUU110" s="172"/>
      <c r="FUV110" s="172"/>
      <c r="FUW110" s="172"/>
      <c r="FUX110" s="172"/>
      <c r="FUY110" s="172"/>
      <c r="FUZ110" s="172"/>
      <c r="FVA110" s="172"/>
      <c r="FVB110" s="172"/>
      <c r="FVC110" s="172"/>
      <c r="FVD110" s="172"/>
      <c r="FVE110" s="172"/>
      <c r="FVF110" s="172"/>
      <c r="FVG110" s="172"/>
      <c r="FVH110" s="172"/>
      <c r="FVI110" s="172"/>
      <c r="FVJ110" s="172"/>
      <c r="FVK110" s="172"/>
      <c r="FVL110" s="172"/>
      <c r="FVM110" s="172"/>
      <c r="FVN110" s="172"/>
      <c r="FVO110" s="172"/>
      <c r="FVP110" s="172"/>
      <c r="FVQ110" s="172"/>
      <c r="FVR110" s="172"/>
      <c r="FVS110" s="172"/>
      <c r="FVT110" s="172"/>
      <c r="FVU110" s="172"/>
      <c r="FVV110" s="172"/>
      <c r="FVW110" s="172"/>
      <c r="FVX110" s="172"/>
      <c r="FVY110" s="172"/>
      <c r="FVZ110" s="172"/>
      <c r="FWA110" s="172"/>
      <c r="FWB110" s="172"/>
      <c r="FWC110" s="172"/>
      <c r="FWD110" s="172"/>
      <c r="FWE110" s="172"/>
      <c r="FWF110" s="172"/>
      <c r="FWG110" s="172"/>
      <c r="FWH110" s="172"/>
      <c r="FWI110" s="172"/>
      <c r="FWJ110" s="172"/>
      <c r="FWK110" s="172"/>
      <c r="FWL110" s="172"/>
      <c r="FWM110" s="172"/>
      <c r="FWN110" s="172"/>
      <c r="FWO110" s="172"/>
      <c r="FWP110" s="172"/>
      <c r="FWQ110" s="172"/>
      <c r="FWR110" s="172"/>
      <c r="FWS110" s="172"/>
      <c r="FWT110" s="172"/>
      <c r="FWU110" s="172"/>
      <c r="FWV110" s="172"/>
      <c r="FWW110" s="172"/>
      <c r="FWX110" s="172"/>
      <c r="FWY110" s="172"/>
      <c r="FWZ110" s="172"/>
      <c r="FXA110" s="172"/>
      <c r="FXB110" s="172"/>
      <c r="FXC110" s="172"/>
      <c r="FXD110" s="172"/>
      <c r="FXE110" s="172"/>
      <c r="FXF110" s="172"/>
      <c r="FXG110" s="172"/>
      <c r="FXH110" s="172"/>
      <c r="FXI110" s="172"/>
      <c r="FXJ110" s="172"/>
      <c r="FXK110" s="172"/>
      <c r="FXL110" s="172"/>
      <c r="FXM110" s="172"/>
      <c r="FXN110" s="172"/>
      <c r="FXO110" s="172"/>
      <c r="FXP110" s="172"/>
      <c r="FXQ110" s="172"/>
      <c r="FXR110" s="172"/>
      <c r="FXS110" s="172"/>
      <c r="FXT110" s="172"/>
      <c r="FXU110" s="172"/>
      <c r="FXV110" s="172"/>
      <c r="FXW110" s="172"/>
      <c r="FXX110" s="172"/>
      <c r="FXY110" s="172"/>
      <c r="FXZ110" s="172"/>
      <c r="FYA110" s="172"/>
      <c r="FYB110" s="172"/>
      <c r="FYC110" s="172"/>
      <c r="FYD110" s="172"/>
      <c r="FYE110" s="172"/>
      <c r="FYF110" s="172"/>
      <c r="FYG110" s="172"/>
      <c r="FYH110" s="172"/>
      <c r="FYI110" s="172"/>
      <c r="FYJ110" s="172"/>
      <c r="FYK110" s="172"/>
      <c r="FYL110" s="172"/>
      <c r="FYM110" s="172"/>
      <c r="FYN110" s="172"/>
      <c r="FYO110" s="172"/>
      <c r="FYP110" s="172"/>
      <c r="FYQ110" s="172"/>
      <c r="FYR110" s="172"/>
      <c r="FYS110" s="172"/>
      <c r="FYT110" s="172"/>
      <c r="FYU110" s="172"/>
      <c r="FYV110" s="172"/>
      <c r="FYW110" s="172"/>
      <c r="FYX110" s="172"/>
      <c r="FYY110" s="172"/>
      <c r="FYZ110" s="172"/>
      <c r="FZA110" s="172"/>
      <c r="FZB110" s="172"/>
      <c r="FZC110" s="172"/>
      <c r="FZD110" s="172"/>
      <c r="FZE110" s="172"/>
      <c r="FZF110" s="172"/>
      <c r="FZG110" s="172"/>
      <c r="FZH110" s="172"/>
      <c r="FZI110" s="172"/>
      <c r="FZJ110" s="172"/>
      <c r="FZK110" s="172"/>
      <c r="FZL110" s="172"/>
      <c r="FZM110" s="172"/>
      <c r="FZN110" s="172"/>
      <c r="FZO110" s="172"/>
      <c r="FZP110" s="172"/>
      <c r="FZQ110" s="172"/>
      <c r="FZR110" s="172"/>
      <c r="FZS110" s="172"/>
      <c r="FZT110" s="172"/>
      <c r="FZU110" s="172"/>
      <c r="FZV110" s="172"/>
      <c r="FZW110" s="172"/>
      <c r="FZX110" s="172"/>
      <c r="FZY110" s="172"/>
      <c r="FZZ110" s="172"/>
      <c r="GAA110" s="172"/>
      <c r="GAB110" s="172"/>
      <c r="GAC110" s="172"/>
      <c r="GAD110" s="172"/>
      <c r="GAE110" s="172"/>
      <c r="GAF110" s="172"/>
      <c r="GAG110" s="172"/>
      <c r="GAH110" s="172"/>
      <c r="GAI110" s="172"/>
      <c r="GAJ110" s="172"/>
      <c r="GAK110" s="172"/>
      <c r="GAL110" s="172"/>
      <c r="GAM110" s="172"/>
      <c r="GAN110" s="172"/>
      <c r="GAO110" s="172"/>
      <c r="GAP110" s="172"/>
      <c r="GAQ110" s="172"/>
      <c r="GAR110" s="172"/>
      <c r="GAS110" s="172"/>
      <c r="GAT110" s="172"/>
      <c r="GAU110" s="172"/>
      <c r="GAV110" s="172"/>
      <c r="GAW110" s="172"/>
      <c r="GAX110" s="172"/>
      <c r="GAY110" s="172"/>
      <c r="GAZ110" s="172"/>
      <c r="GBA110" s="172"/>
      <c r="GBB110" s="172"/>
      <c r="GBC110" s="172"/>
      <c r="GBD110" s="172"/>
      <c r="GBE110" s="172"/>
      <c r="GBF110" s="172"/>
      <c r="GBG110" s="172"/>
      <c r="GBH110" s="172"/>
      <c r="GBI110" s="172"/>
      <c r="GBJ110" s="172"/>
      <c r="GBK110" s="172"/>
      <c r="GBL110" s="172"/>
      <c r="GBM110" s="172"/>
      <c r="GBN110" s="172"/>
      <c r="GBO110" s="172"/>
      <c r="GBP110" s="172"/>
      <c r="GBQ110" s="172"/>
      <c r="GBR110" s="172"/>
      <c r="GBS110" s="172"/>
      <c r="GBT110" s="172"/>
      <c r="GBU110" s="172"/>
      <c r="GBV110" s="172"/>
      <c r="GBW110" s="172"/>
      <c r="GBX110" s="172"/>
      <c r="GBY110" s="172"/>
      <c r="GBZ110" s="172"/>
      <c r="GCA110" s="172"/>
      <c r="GCB110" s="172"/>
      <c r="GCC110" s="172"/>
      <c r="GCD110" s="172"/>
      <c r="GCE110" s="172"/>
      <c r="GCF110" s="172"/>
      <c r="GCG110" s="172"/>
      <c r="GCH110" s="172"/>
      <c r="GCI110" s="172"/>
      <c r="GCJ110" s="172"/>
      <c r="GCK110" s="172"/>
      <c r="GCL110" s="172"/>
      <c r="GCM110" s="172"/>
      <c r="GCN110" s="172"/>
      <c r="GCO110" s="172"/>
      <c r="GCP110" s="172"/>
      <c r="GCQ110" s="172"/>
      <c r="GCR110" s="172"/>
      <c r="GCS110" s="172"/>
      <c r="GCT110" s="172"/>
      <c r="GCU110" s="172"/>
      <c r="GCV110" s="172"/>
      <c r="GCW110" s="172"/>
      <c r="GCX110" s="172"/>
      <c r="GCY110" s="172"/>
      <c r="GCZ110" s="172"/>
      <c r="GDA110" s="172"/>
      <c r="GDB110" s="172"/>
      <c r="GDC110" s="172"/>
      <c r="GDD110" s="172"/>
      <c r="GDE110" s="172"/>
      <c r="GDF110" s="172"/>
      <c r="GDG110" s="172"/>
      <c r="GDH110" s="172"/>
      <c r="GDI110" s="172"/>
      <c r="GDJ110" s="172"/>
      <c r="GDK110" s="172"/>
      <c r="GDL110" s="172"/>
      <c r="GDM110" s="172"/>
      <c r="GDN110" s="172"/>
      <c r="GDO110" s="172"/>
      <c r="GDP110" s="172"/>
      <c r="GDQ110" s="172"/>
      <c r="GDR110" s="172"/>
      <c r="GDS110" s="172"/>
      <c r="GDT110" s="172"/>
      <c r="GDU110" s="172"/>
      <c r="GDV110" s="172"/>
      <c r="GDW110" s="172"/>
      <c r="GDX110" s="172"/>
      <c r="GDY110" s="172"/>
      <c r="GDZ110" s="172"/>
      <c r="GEA110" s="172"/>
      <c r="GEB110" s="172"/>
      <c r="GEC110" s="172"/>
      <c r="GED110" s="172"/>
      <c r="GEE110" s="172"/>
      <c r="GEF110" s="172"/>
      <c r="GEG110" s="172"/>
      <c r="GEH110" s="172"/>
      <c r="GEI110" s="172"/>
      <c r="GEJ110" s="172"/>
      <c r="GEK110" s="172"/>
      <c r="GEL110" s="172"/>
      <c r="GEM110" s="172"/>
      <c r="GEN110" s="172"/>
      <c r="GEO110" s="172"/>
      <c r="GEP110" s="172"/>
      <c r="GEQ110" s="172"/>
      <c r="GER110" s="172"/>
      <c r="GES110" s="172"/>
      <c r="GET110" s="172"/>
      <c r="GEU110" s="172"/>
      <c r="GEV110" s="172"/>
      <c r="GEW110" s="172"/>
      <c r="GEX110" s="172"/>
      <c r="GEY110" s="172"/>
      <c r="GEZ110" s="172"/>
      <c r="GFA110" s="172"/>
      <c r="GFB110" s="172"/>
      <c r="GFC110" s="172"/>
      <c r="GFD110" s="172"/>
      <c r="GFE110" s="172"/>
      <c r="GFF110" s="172"/>
      <c r="GFG110" s="172"/>
      <c r="GFH110" s="172"/>
      <c r="GFI110" s="172"/>
      <c r="GFJ110" s="172"/>
      <c r="GFK110" s="172"/>
      <c r="GFL110" s="172"/>
      <c r="GFM110" s="172"/>
      <c r="GFN110" s="172"/>
      <c r="GFO110" s="172"/>
      <c r="GFP110" s="172"/>
      <c r="GFQ110" s="172"/>
      <c r="GFR110" s="172"/>
      <c r="GFS110" s="172"/>
      <c r="GFT110" s="172"/>
      <c r="GFU110" s="172"/>
      <c r="GFV110" s="172"/>
      <c r="GFW110" s="172"/>
      <c r="GFX110" s="172"/>
      <c r="GFY110" s="172"/>
      <c r="GFZ110" s="172"/>
      <c r="GGA110" s="172"/>
      <c r="GGB110" s="172"/>
      <c r="GGC110" s="172"/>
      <c r="GGD110" s="172"/>
      <c r="GGE110" s="172"/>
      <c r="GGF110" s="172"/>
      <c r="GGG110" s="172"/>
      <c r="GGH110" s="172"/>
      <c r="GGI110" s="172"/>
      <c r="GGJ110" s="172"/>
      <c r="GGK110" s="172"/>
      <c r="GGL110" s="172"/>
      <c r="GGM110" s="172"/>
      <c r="GGN110" s="172"/>
      <c r="GGO110" s="172"/>
      <c r="GGP110" s="172"/>
      <c r="GGQ110" s="172"/>
      <c r="GGR110" s="172"/>
      <c r="GGS110" s="172"/>
      <c r="GGT110" s="172"/>
      <c r="GGU110" s="172"/>
      <c r="GGV110" s="172"/>
      <c r="GGW110" s="172"/>
      <c r="GGX110" s="172"/>
      <c r="GGY110" s="172"/>
      <c r="GGZ110" s="172"/>
      <c r="GHA110" s="172"/>
      <c r="GHB110" s="172"/>
      <c r="GHC110" s="172"/>
      <c r="GHD110" s="172"/>
      <c r="GHE110" s="172"/>
      <c r="GHF110" s="172"/>
      <c r="GHG110" s="172"/>
      <c r="GHH110" s="172"/>
      <c r="GHI110" s="172"/>
      <c r="GHJ110" s="172"/>
      <c r="GHK110" s="172"/>
      <c r="GHL110" s="172"/>
      <c r="GHM110" s="172"/>
      <c r="GHN110" s="172"/>
      <c r="GHO110" s="172"/>
      <c r="GHP110" s="172"/>
      <c r="GHQ110" s="172"/>
      <c r="GHR110" s="172"/>
      <c r="GHS110" s="172"/>
      <c r="GHT110" s="172"/>
      <c r="GHU110" s="172"/>
      <c r="GHV110" s="172"/>
      <c r="GHW110" s="172"/>
      <c r="GHX110" s="172"/>
      <c r="GHY110" s="172"/>
      <c r="GHZ110" s="172"/>
      <c r="GIA110" s="172"/>
      <c r="GIB110" s="172"/>
      <c r="GIC110" s="172"/>
      <c r="GID110" s="172"/>
      <c r="GIE110" s="172"/>
      <c r="GIF110" s="172"/>
      <c r="GIG110" s="172"/>
      <c r="GIH110" s="172"/>
      <c r="GII110" s="172"/>
      <c r="GIJ110" s="172"/>
      <c r="GIK110" s="172"/>
      <c r="GIL110" s="172"/>
      <c r="GIM110" s="172"/>
      <c r="GIN110" s="172"/>
      <c r="GIO110" s="172"/>
      <c r="GIP110" s="172"/>
      <c r="GIQ110" s="172"/>
      <c r="GIR110" s="172"/>
      <c r="GIS110" s="172"/>
      <c r="GIT110" s="172"/>
      <c r="GIU110" s="172"/>
      <c r="GIV110" s="172"/>
      <c r="GIW110" s="172"/>
      <c r="GIX110" s="172"/>
      <c r="GIY110" s="172"/>
      <c r="GIZ110" s="172"/>
      <c r="GJA110" s="172"/>
      <c r="GJB110" s="172"/>
      <c r="GJC110" s="172"/>
      <c r="GJD110" s="172"/>
      <c r="GJE110" s="172"/>
      <c r="GJF110" s="172"/>
      <c r="GJG110" s="172"/>
      <c r="GJH110" s="172"/>
      <c r="GJI110" s="172"/>
      <c r="GJJ110" s="172"/>
      <c r="GJK110" s="172"/>
      <c r="GJL110" s="172"/>
      <c r="GJM110" s="172"/>
      <c r="GJN110" s="172"/>
      <c r="GJO110" s="172"/>
      <c r="GJP110" s="172"/>
      <c r="GJQ110" s="172"/>
      <c r="GJR110" s="172"/>
      <c r="GJS110" s="172"/>
      <c r="GJT110" s="172"/>
      <c r="GJU110" s="172"/>
      <c r="GJV110" s="172"/>
      <c r="GJW110" s="172"/>
      <c r="GJX110" s="172"/>
      <c r="GJY110" s="172"/>
      <c r="GJZ110" s="172"/>
      <c r="GKA110" s="172"/>
      <c r="GKB110" s="172"/>
      <c r="GKC110" s="172"/>
      <c r="GKD110" s="172"/>
      <c r="GKE110" s="172"/>
      <c r="GKF110" s="172"/>
      <c r="GKG110" s="172"/>
      <c r="GKH110" s="172"/>
      <c r="GKI110" s="172"/>
      <c r="GKJ110" s="172"/>
      <c r="GKK110" s="172"/>
      <c r="GKL110" s="172"/>
      <c r="GKM110" s="172"/>
      <c r="GKN110" s="172"/>
      <c r="GKO110" s="172"/>
      <c r="GKP110" s="172"/>
      <c r="GKQ110" s="172"/>
      <c r="GKR110" s="172"/>
      <c r="GKS110" s="172"/>
      <c r="GKT110" s="172"/>
      <c r="GKU110" s="172"/>
      <c r="GKV110" s="172"/>
      <c r="GKW110" s="172"/>
      <c r="GKX110" s="172"/>
      <c r="GKY110" s="172"/>
      <c r="GKZ110" s="172"/>
      <c r="GLA110" s="172"/>
      <c r="GLB110" s="172"/>
      <c r="GLC110" s="172"/>
      <c r="GLD110" s="172"/>
      <c r="GLE110" s="172"/>
      <c r="GLF110" s="172"/>
      <c r="GLG110" s="172"/>
      <c r="GLH110" s="172"/>
      <c r="GLI110" s="172"/>
      <c r="GLJ110" s="172"/>
      <c r="GLK110" s="172"/>
      <c r="GLL110" s="172"/>
      <c r="GLM110" s="172"/>
      <c r="GLN110" s="172"/>
      <c r="GLO110" s="172"/>
      <c r="GLP110" s="172"/>
      <c r="GLQ110" s="172"/>
      <c r="GLR110" s="172"/>
      <c r="GLS110" s="172"/>
      <c r="GLT110" s="172"/>
      <c r="GLU110" s="172"/>
      <c r="GLV110" s="172"/>
      <c r="GLW110" s="172"/>
      <c r="GLX110" s="172"/>
      <c r="GLY110" s="172"/>
      <c r="GLZ110" s="172"/>
      <c r="GMA110" s="172"/>
      <c r="GMB110" s="172"/>
      <c r="GMC110" s="172"/>
      <c r="GMD110" s="172"/>
      <c r="GME110" s="172"/>
      <c r="GMF110" s="172"/>
      <c r="GMG110" s="172"/>
      <c r="GMH110" s="172"/>
      <c r="GMI110" s="172"/>
      <c r="GMJ110" s="172"/>
      <c r="GMK110" s="172"/>
      <c r="GML110" s="172"/>
      <c r="GMM110" s="172"/>
      <c r="GMN110" s="172"/>
      <c r="GMO110" s="172"/>
      <c r="GMP110" s="172"/>
      <c r="GMQ110" s="172"/>
      <c r="GMR110" s="172"/>
      <c r="GMS110" s="172"/>
      <c r="GMT110" s="172"/>
      <c r="GMU110" s="172"/>
      <c r="GMV110" s="172"/>
      <c r="GMW110" s="172"/>
      <c r="GMX110" s="172"/>
      <c r="GMY110" s="172"/>
      <c r="GMZ110" s="172"/>
      <c r="GNA110" s="172"/>
      <c r="GNB110" s="172"/>
      <c r="GNC110" s="172"/>
      <c r="GND110" s="172"/>
      <c r="GNE110" s="172"/>
      <c r="GNF110" s="172"/>
      <c r="GNG110" s="172"/>
      <c r="GNH110" s="172"/>
      <c r="GNI110" s="172"/>
      <c r="GNJ110" s="172"/>
      <c r="GNK110" s="172"/>
      <c r="GNL110" s="172"/>
      <c r="GNM110" s="172"/>
      <c r="GNN110" s="172"/>
      <c r="GNO110" s="172"/>
      <c r="GNP110" s="172"/>
      <c r="GNQ110" s="172"/>
      <c r="GNR110" s="172"/>
      <c r="GNS110" s="172"/>
      <c r="GNT110" s="172"/>
      <c r="GNU110" s="172"/>
      <c r="GNV110" s="172"/>
      <c r="GNW110" s="172"/>
      <c r="GNX110" s="172"/>
      <c r="GNY110" s="172"/>
      <c r="GNZ110" s="172"/>
      <c r="GOA110" s="172"/>
      <c r="GOB110" s="172"/>
      <c r="GOC110" s="172"/>
      <c r="GOD110" s="172"/>
      <c r="GOE110" s="172"/>
      <c r="GOF110" s="172"/>
      <c r="GOG110" s="172"/>
      <c r="GOH110" s="172"/>
      <c r="GOI110" s="172"/>
      <c r="GOJ110" s="172"/>
      <c r="GOK110" s="172"/>
      <c r="GOL110" s="172"/>
      <c r="GOM110" s="172"/>
      <c r="GON110" s="172"/>
      <c r="GOO110" s="172"/>
      <c r="GOP110" s="172"/>
      <c r="GOQ110" s="172"/>
      <c r="GOR110" s="172"/>
      <c r="GOS110" s="172"/>
      <c r="GOT110" s="172"/>
      <c r="GOU110" s="172"/>
      <c r="GOV110" s="172"/>
      <c r="GOW110" s="172"/>
      <c r="GOX110" s="172"/>
      <c r="GOY110" s="172"/>
      <c r="GOZ110" s="172"/>
      <c r="GPA110" s="172"/>
      <c r="GPB110" s="172"/>
      <c r="GPC110" s="172"/>
      <c r="GPD110" s="172"/>
      <c r="GPE110" s="172"/>
      <c r="GPF110" s="172"/>
      <c r="GPG110" s="172"/>
      <c r="GPH110" s="172"/>
      <c r="GPI110" s="172"/>
      <c r="GPJ110" s="172"/>
      <c r="GPK110" s="172"/>
      <c r="GPL110" s="172"/>
      <c r="GPM110" s="172"/>
      <c r="GPN110" s="172"/>
      <c r="GPO110" s="172"/>
      <c r="GPP110" s="172"/>
      <c r="GPQ110" s="172"/>
      <c r="GPR110" s="172"/>
      <c r="GPS110" s="172"/>
      <c r="GPT110" s="172"/>
      <c r="GPU110" s="172"/>
      <c r="GPV110" s="172"/>
      <c r="GPW110" s="172"/>
      <c r="GPX110" s="172"/>
      <c r="GPY110" s="172"/>
      <c r="GPZ110" s="172"/>
      <c r="GQA110" s="172"/>
      <c r="GQB110" s="172"/>
      <c r="GQC110" s="172"/>
      <c r="GQD110" s="172"/>
      <c r="GQE110" s="172"/>
      <c r="GQF110" s="172"/>
      <c r="GQG110" s="172"/>
      <c r="GQH110" s="172"/>
      <c r="GQI110" s="172"/>
      <c r="GQJ110" s="172"/>
      <c r="GQK110" s="172"/>
      <c r="GQL110" s="172"/>
      <c r="GQM110" s="172"/>
      <c r="GQN110" s="172"/>
      <c r="GQO110" s="172"/>
      <c r="GQP110" s="172"/>
      <c r="GQQ110" s="172"/>
      <c r="GQR110" s="172"/>
      <c r="GQS110" s="172"/>
      <c r="GQT110" s="172"/>
      <c r="GQU110" s="172"/>
      <c r="GQV110" s="172"/>
      <c r="GQW110" s="172"/>
      <c r="GQX110" s="172"/>
      <c r="GQY110" s="172"/>
      <c r="GQZ110" s="172"/>
      <c r="GRA110" s="172"/>
      <c r="GRB110" s="172"/>
      <c r="GRC110" s="172"/>
      <c r="GRD110" s="172"/>
      <c r="GRE110" s="172"/>
      <c r="GRF110" s="172"/>
      <c r="GRG110" s="172"/>
      <c r="GRH110" s="172"/>
      <c r="GRI110" s="172"/>
      <c r="GRJ110" s="172"/>
      <c r="GRK110" s="172"/>
      <c r="GRL110" s="172"/>
      <c r="GRM110" s="172"/>
      <c r="GRN110" s="172"/>
      <c r="GRO110" s="172"/>
      <c r="GRP110" s="172"/>
      <c r="GRQ110" s="172"/>
      <c r="GRR110" s="172"/>
      <c r="GRS110" s="172"/>
      <c r="GRT110" s="172"/>
      <c r="GRU110" s="172"/>
      <c r="GRV110" s="172"/>
      <c r="GRW110" s="172"/>
      <c r="GRX110" s="172"/>
      <c r="GRY110" s="172"/>
      <c r="GRZ110" s="172"/>
      <c r="GSA110" s="172"/>
      <c r="GSB110" s="172"/>
      <c r="GSC110" s="172"/>
      <c r="GSD110" s="172"/>
      <c r="GSE110" s="172"/>
      <c r="GSF110" s="172"/>
      <c r="GSG110" s="172"/>
      <c r="GSH110" s="172"/>
      <c r="GSI110" s="172"/>
      <c r="GSJ110" s="172"/>
      <c r="GSK110" s="172"/>
      <c r="GSL110" s="172"/>
      <c r="GSM110" s="172"/>
      <c r="GSN110" s="172"/>
      <c r="GSO110" s="172"/>
      <c r="GSP110" s="172"/>
      <c r="GSQ110" s="172"/>
      <c r="GSR110" s="172"/>
      <c r="GSS110" s="172"/>
      <c r="GST110" s="172"/>
      <c r="GSU110" s="172"/>
      <c r="GSV110" s="172"/>
      <c r="GSW110" s="172"/>
      <c r="GSX110" s="172"/>
      <c r="GSY110" s="172"/>
      <c r="GSZ110" s="172"/>
      <c r="GTA110" s="172"/>
      <c r="GTB110" s="172"/>
      <c r="GTC110" s="172"/>
      <c r="GTD110" s="172"/>
      <c r="GTE110" s="172"/>
      <c r="GTF110" s="172"/>
      <c r="GTG110" s="172"/>
      <c r="GTH110" s="172"/>
      <c r="GTI110" s="172"/>
      <c r="GTJ110" s="172"/>
      <c r="GTK110" s="172"/>
      <c r="GTL110" s="172"/>
      <c r="GTM110" s="172"/>
      <c r="GTN110" s="172"/>
      <c r="GTO110" s="172"/>
      <c r="GTP110" s="172"/>
      <c r="GTQ110" s="172"/>
      <c r="GTR110" s="172"/>
      <c r="GTS110" s="172"/>
      <c r="GTT110" s="172"/>
      <c r="GTU110" s="172"/>
      <c r="GTV110" s="172"/>
      <c r="GTW110" s="172"/>
      <c r="GTX110" s="172"/>
      <c r="GTY110" s="172"/>
      <c r="GTZ110" s="172"/>
      <c r="GUA110" s="172"/>
      <c r="GUB110" s="172"/>
      <c r="GUC110" s="172"/>
      <c r="GUD110" s="172"/>
      <c r="GUE110" s="172"/>
      <c r="GUF110" s="172"/>
      <c r="GUG110" s="172"/>
      <c r="GUH110" s="172"/>
      <c r="GUI110" s="172"/>
      <c r="GUJ110" s="172"/>
      <c r="GUK110" s="172"/>
      <c r="GUL110" s="172"/>
      <c r="GUM110" s="172"/>
      <c r="GUN110" s="172"/>
      <c r="GUO110" s="172"/>
      <c r="GUP110" s="172"/>
      <c r="GUQ110" s="172"/>
      <c r="GUR110" s="172"/>
      <c r="GUS110" s="172"/>
      <c r="GUT110" s="172"/>
      <c r="GUU110" s="172"/>
      <c r="GUV110" s="172"/>
      <c r="GUW110" s="172"/>
      <c r="GUX110" s="172"/>
      <c r="GUY110" s="172"/>
      <c r="GUZ110" s="172"/>
      <c r="GVA110" s="172"/>
      <c r="GVB110" s="172"/>
      <c r="GVC110" s="172"/>
      <c r="GVD110" s="172"/>
      <c r="GVE110" s="172"/>
      <c r="GVF110" s="172"/>
      <c r="GVG110" s="172"/>
      <c r="GVH110" s="172"/>
      <c r="GVI110" s="172"/>
      <c r="GVJ110" s="172"/>
      <c r="GVK110" s="172"/>
      <c r="GVL110" s="172"/>
      <c r="GVM110" s="172"/>
      <c r="GVN110" s="172"/>
      <c r="GVO110" s="172"/>
      <c r="GVP110" s="172"/>
      <c r="GVQ110" s="172"/>
      <c r="GVR110" s="172"/>
      <c r="GVS110" s="172"/>
      <c r="GVT110" s="172"/>
      <c r="GVU110" s="172"/>
      <c r="GVV110" s="172"/>
      <c r="GVW110" s="172"/>
      <c r="GVX110" s="172"/>
      <c r="GVY110" s="172"/>
      <c r="GVZ110" s="172"/>
      <c r="GWA110" s="172"/>
      <c r="GWB110" s="172"/>
      <c r="GWC110" s="172"/>
      <c r="GWD110" s="172"/>
      <c r="GWE110" s="172"/>
      <c r="GWF110" s="172"/>
      <c r="GWG110" s="172"/>
      <c r="GWH110" s="172"/>
      <c r="GWI110" s="172"/>
      <c r="GWJ110" s="172"/>
      <c r="GWK110" s="172"/>
      <c r="GWL110" s="172"/>
      <c r="GWM110" s="172"/>
      <c r="GWN110" s="172"/>
      <c r="GWO110" s="172"/>
      <c r="GWP110" s="172"/>
      <c r="GWQ110" s="172"/>
      <c r="GWR110" s="172"/>
      <c r="GWS110" s="172"/>
      <c r="GWT110" s="172"/>
      <c r="GWU110" s="172"/>
      <c r="GWV110" s="172"/>
      <c r="GWW110" s="172"/>
      <c r="GWX110" s="172"/>
      <c r="GWY110" s="172"/>
      <c r="GWZ110" s="172"/>
      <c r="GXA110" s="172"/>
      <c r="GXB110" s="172"/>
      <c r="GXC110" s="172"/>
      <c r="GXD110" s="172"/>
      <c r="GXE110" s="172"/>
      <c r="GXF110" s="172"/>
      <c r="GXG110" s="172"/>
      <c r="GXH110" s="172"/>
      <c r="GXI110" s="172"/>
      <c r="GXJ110" s="172"/>
      <c r="GXK110" s="172"/>
      <c r="GXL110" s="172"/>
      <c r="GXM110" s="172"/>
      <c r="GXN110" s="172"/>
      <c r="GXO110" s="172"/>
      <c r="GXP110" s="172"/>
      <c r="GXQ110" s="172"/>
      <c r="GXR110" s="172"/>
      <c r="GXS110" s="172"/>
      <c r="GXT110" s="172"/>
      <c r="GXU110" s="172"/>
      <c r="GXV110" s="172"/>
      <c r="GXW110" s="172"/>
      <c r="GXX110" s="172"/>
      <c r="GXY110" s="172"/>
      <c r="GXZ110" s="172"/>
      <c r="GYA110" s="172"/>
      <c r="GYB110" s="172"/>
      <c r="GYC110" s="172"/>
      <c r="GYD110" s="172"/>
      <c r="GYE110" s="172"/>
      <c r="GYF110" s="172"/>
      <c r="GYG110" s="172"/>
      <c r="GYH110" s="172"/>
      <c r="GYI110" s="172"/>
      <c r="GYJ110" s="172"/>
      <c r="GYK110" s="172"/>
      <c r="GYL110" s="172"/>
      <c r="GYM110" s="172"/>
      <c r="GYN110" s="172"/>
      <c r="GYO110" s="172"/>
      <c r="GYP110" s="172"/>
      <c r="GYQ110" s="172"/>
      <c r="GYR110" s="172"/>
      <c r="GYS110" s="172"/>
      <c r="GYT110" s="172"/>
      <c r="GYU110" s="172"/>
      <c r="GYV110" s="172"/>
      <c r="GYW110" s="172"/>
      <c r="GYX110" s="172"/>
      <c r="GYY110" s="172"/>
      <c r="GYZ110" s="172"/>
      <c r="GZA110" s="172"/>
      <c r="GZB110" s="172"/>
      <c r="GZC110" s="172"/>
      <c r="GZD110" s="172"/>
      <c r="GZE110" s="172"/>
      <c r="GZF110" s="172"/>
      <c r="GZG110" s="172"/>
      <c r="GZH110" s="172"/>
      <c r="GZI110" s="172"/>
      <c r="GZJ110" s="172"/>
      <c r="GZK110" s="172"/>
      <c r="GZL110" s="172"/>
      <c r="GZM110" s="172"/>
      <c r="GZN110" s="172"/>
      <c r="GZO110" s="172"/>
      <c r="GZP110" s="172"/>
      <c r="GZQ110" s="172"/>
      <c r="GZR110" s="172"/>
      <c r="GZS110" s="172"/>
      <c r="GZT110" s="172"/>
      <c r="GZU110" s="172"/>
      <c r="GZV110" s="172"/>
      <c r="GZW110" s="172"/>
      <c r="GZX110" s="172"/>
      <c r="GZY110" s="172"/>
      <c r="GZZ110" s="172"/>
      <c r="HAA110" s="172"/>
      <c r="HAB110" s="172"/>
      <c r="HAC110" s="172"/>
      <c r="HAD110" s="172"/>
      <c r="HAE110" s="172"/>
      <c r="HAF110" s="172"/>
      <c r="HAG110" s="172"/>
      <c r="HAH110" s="172"/>
      <c r="HAI110" s="172"/>
      <c r="HAJ110" s="172"/>
      <c r="HAK110" s="172"/>
      <c r="HAL110" s="172"/>
      <c r="HAM110" s="172"/>
      <c r="HAN110" s="172"/>
      <c r="HAO110" s="172"/>
      <c r="HAP110" s="172"/>
      <c r="HAQ110" s="172"/>
      <c r="HAR110" s="172"/>
      <c r="HAS110" s="172"/>
      <c r="HAT110" s="172"/>
      <c r="HAU110" s="172"/>
      <c r="HAV110" s="172"/>
      <c r="HAW110" s="172"/>
      <c r="HAX110" s="172"/>
      <c r="HAY110" s="172"/>
      <c r="HAZ110" s="172"/>
      <c r="HBA110" s="172"/>
      <c r="HBB110" s="172"/>
      <c r="HBC110" s="172"/>
      <c r="HBD110" s="172"/>
      <c r="HBE110" s="172"/>
      <c r="HBF110" s="172"/>
      <c r="HBG110" s="172"/>
      <c r="HBH110" s="172"/>
      <c r="HBI110" s="172"/>
      <c r="HBJ110" s="172"/>
      <c r="HBK110" s="172"/>
      <c r="HBL110" s="172"/>
      <c r="HBM110" s="172"/>
      <c r="HBN110" s="172"/>
      <c r="HBO110" s="172"/>
      <c r="HBP110" s="172"/>
      <c r="HBQ110" s="172"/>
      <c r="HBR110" s="172"/>
      <c r="HBS110" s="172"/>
      <c r="HBT110" s="172"/>
      <c r="HBU110" s="172"/>
      <c r="HBV110" s="172"/>
      <c r="HBW110" s="172"/>
      <c r="HBX110" s="172"/>
      <c r="HBY110" s="172"/>
      <c r="HBZ110" s="172"/>
      <c r="HCA110" s="172"/>
      <c r="HCB110" s="172"/>
      <c r="HCC110" s="172"/>
      <c r="HCD110" s="172"/>
      <c r="HCE110" s="172"/>
      <c r="HCF110" s="172"/>
      <c r="HCG110" s="172"/>
      <c r="HCH110" s="172"/>
      <c r="HCI110" s="172"/>
      <c r="HCJ110" s="172"/>
      <c r="HCK110" s="172"/>
      <c r="HCL110" s="172"/>
      <c r="HCM110" s="172"/>
      <c r="HCN110" s="172"/>
      <c r="HCO110" s="172"/>
      <c r="HCP110" s="172"/>
      <c r="HCQ110" s="172"/>
      <c r="HCR110" s="172"/>
      <c r="HCS110" s="172"/>
      <c r="HCT110" s="172"/>
      <c r="HCU110" s="172"/>
      <c r="HCV110" s="172"/>
      <c r="HCW110" s="172"/>
      <c r="HCX110" s="172"/>
      <c r="HCY110" s="172"/>
      <c r="HCZ110" s="172"/>
      <c r="HDA110" s="172"/>
      <c r="HDB110" s="172"/>
      <c r="HDC110" s="172"/>
      <c r="HDD110" s="172"/>
      <c r="HDE110" s="172"/>
      <c r="HDF110" s="172"/>
      <c r="HDG110" s="172"/>
      <c r="HDH110" s="172"/>
      <c r="HDI110" s="172"/>
      <c r="HDJ110" s="172"/>
      <c r="HDK110" s="172"/>
      <c r="HDL110" s="172"/>
      <c r="HDM110" s="172"/>
      <c r="HDN110" s="172"/>
      <c r="HDO110" s="172"/>
      <c r="HDP110" s="172"/>
      <c r="HDQ110" s="172"/>
      <c r="HDR110" s="172"/>
      <c r="HDS110" s="172"/>
      <c r="HDT110" s="172"/>
      <c r="HDU110" s="172"/>
      <c r="HDV110" s="172"/>
      <c r="HDW110" s="172"/>
      <c r="HDX110" s="172"/>
      <c r="HDY110" s="172"/>
      <c r="HDZ110" s="172"/>
      <c r="HEA110" s="172"/>
      <c r="HEB110" s="172"/>
      <c r="HEC110" s="172"/>
      <c r="HED110" s="172"/>
      <c r="HEE110" s="172"/>
      <c r="HEF110" s="172"/>
      <c r="HEG110" s="172"/>
      <c r="HEH110" s="172"/>
      <c r="HEI110" s="172"/>
      <c r="HEJ110" s="172"/>
      <c r="HEK110" s="172"/>
      <c r="HEL110" s="172"/>
      <c r="HEM110" s="172"/>
      <c r="HEN110" s="172"/>
      <c r="HEO110" s="172"/>
      <c r="HEP110" s="172"/>
      <c r="HEQ110" s="172"/>
      <c r="HER110" s="172"/>
      <c r="HES110" s="172"/>
      <c r="HET110" s="172"/>
      <c r="HEU110" s="172"/>
      <c r="HEV110" s="172"/>
      <c r="HEW110" s="172"/>
      <c r="HEX110" s="172"/>
      <c r="HEY110" s="172"/>
      <c r="HEZ110" s="172"/>
      <c r="HFA110" s="172"/>
      <c r="HFB110" s="172"/>
      <c r="HFC110" s="172"/>
      <c r="HFD110" s="172"/>
      <c r="HFE110" s="172"/>
      <c r="HFF110" s="172"/>
      <c r="HFG110" s="172"/>
      <c r="HFH110" s="172"/>
      <c r="HFI110" s="172"/>
      <c r="HFJ110" s="172"/>
      <c r="HFK110" s="172"/>
      <c r="HFL110" s="172"/>
      <c r="HFM110" s="172"/>
      <c r="HFN110" s="172"/>
      <c r="HFO110" s="172"/>
      <c r="HFP110" s="172"/>
      <c r="HFQ110" s="172"/>
      <c r="HFR110" s="172"/>
      <c r="HFS110" s="172"/>
      <c r="HFT110" s="172"/>
      <c r="HFU110" s="172"/>
      <c r="HFV110" s="172"/>
      <c r="HFW110" s="172"/>
      <c r="HFX110" s="172"/>
      <c r="HFY110" s="172"/>
      <c r="HFZ110" s="172"/>
      <c r="HGA110" s="172"/>
      <c r="HGB110" s="172"/>
      <c r="HGC110" s="172"/>
      <c r="HGD110" s="172"/>
      <c r="HGE110" s="172"/>
      <c r="HGF110" s="172"/>
      <c r="HGG110" s="172"/>
      <c r="HGH110" s="172"/>
      <c r="HGI110" s="172"/>
      <c r="HGJ110" s="172"/>
      <c r="HGK110" s="172"/>
      <c r="HGL110" s="172"/>
      <c r="HGM110" s="172"/>
      <c r="HGN110" s="172"/>
      <c r="HGO110" s="172"/>
      <c r="HGP110" s="172"/>
      <c r="HGQ110" s="172"/>
      <c r="HGR110" s="172"/>
      <c r="HGS110" s="172"/>
      <c r="HGT110" s="172"/>
      <c r="HGU110" s="172"/>
      <c r="HGV110" s="172"/>
      <c r="HGW110" s="172"/>
      <c r="HGX110" s="172"/>
      <c r="HGY110" s="172"/>
      <c r="HGZ110" s="172"/>
      <c r="HHA110" s="172"/>
      <c r="HHB110" s="172"/>
      <c r="HHC110" s="172"/>
      <c r="HHD110" s="172"/>
      <c r="HHE110" s="172"/>
      <c r="HHF110" s="172"/>
      <c r="HHG110" s="172"/>
      <c r="HHH110" s="172"/>
      <c r="HHI110" s="172"/>
      <c r="HHJ110" s="172"/>
      <c r="HHK110" s="172"/>
      <c r="HHL110" s="172"/>
      <c r="HHM110" s="172"/>
      <c r="HHN110" s="172"/>
      <c r="HHO110" s="172"/>
      <c r="HHP110" s="172"/>
      <c r="HHQ110" s="172"/>
      <c r="HHR110" s="172"/>
      <c r="HHS110" s="172"/>
      <c r="HHT110" s="172"/>
      <c r="HHU110" s="172"/>
      <c r="HHV110" s="172"/>
      <c r="HHW110" s="172"/>
      <c r="HHX110" s="172"/>
      <c r="HHY110" s="172"/>
      <c r="HHZ110" s="172"/>
      <c r="HIA110" s="172"/>
      <c r="HIB110" s="172"/>
      <c r="HIC110" s="172"/>
      <c r="HID110" s="172"/>
      <c r="HIE110" s="172"/>
      <c r="HIF110" s="172"/>
      <c r="HIG110" s="172"/>
      <c r="HIH110" s="172"/>
      <c r="HII110" s="172"/>
      <c r="HIJ110" s="172"/>
      <c r="HIK110" s="172"/>
      <c r="HIL110" s="172"/>
      <c r="HIM110" s="172"/>
      <c r="HIN110" s="172"/>
      <c r="HIO110" s="172"/>
      <c r="HIP110" s="172"/>
      <c r="HIQ110" s="172"/>
      <c r="HIR110" s="172"/>
      <c r="HIS110" s="172"/>
      <c r="HIT110" s="172"/>
      <c r="HIU110" s="172"/>
      <c r="HIV110" s="172"/>
      <c r="HIW110" s="172"/>
      <c r="HIX110" s="172"/>
      <c r="HIY110" s="172"/>
      <c r="HIZ110" s="172"/>
      <c r="HJA110" s="172"/>
      <c r="HJB110" s="172"/>
      <c r="HJC110" s="172"/>
      <c r="HJD110" s="172"/>
      <c r="HJE110" s="172"/>
      <c r="HJF110" s="172"/>
      <c r="HJG110" s="172"/>
      <c r="HJH110" s="172"/>
      <c r="HJI110" s="172"/>
      <c r="HJJ110" s="172"/>
      <c r="HJK110" s="172"/>
      <c r="HJL110" s="172"/>
      <c r="HJM110" s="172"/>
      <c r="HJN110" s="172"/>
      <c r="HJO110" s="172"/>
      <c r="HJP110" s="172"/>
      <c r="HJQ110" s="172"/>
      <c r="HJR110" s="172"/>
      <c r="HJS110" s="172"/>
      <c r="HJT110" s="172"/>
      <c r="HJU110" s="172"/>
      <c r="HJV110" s="172"/>
      <c r="HJW110" s="172"/>
      <c r="HJX110" s="172"/>
      <c r="HJY110" s="172"/>
      <c r="HJZ110" s="172"/>
      <c r="HKA110" s="172"/>
      <c r="HKB110" s="172"/>
      <c r="HKC110" s="172"/>
      <c r="HKD110" s="172"/>
      <c r="HKE110" s="172"/>
      <c r="HKF110" s="172"/>
      <c r="HKG110" s="172"/>
      <c r="HKH110" s="172"/>
      <c r="HKI110" s="172"/>
      <c r="HKJ110" s="172"/>
      <c r="HKK110" s="172"/>
      <c r="HKL110" s="172"/>
      <c r="HKM110" s="172"/>
      <c r="HKN110" s="172"/>
      <c r="HKO110" s="172"/>
      <c r="HKP110" s="172"/>
      <c r="HKQ110" s="172"/>
      <c r="HKR110" s="172"/>
      <c r="HKS110" s="172"/>
      <c r="HKT110" s="172"/>
      <c r="HKU110" s="172"/>
      <c r="HKV110" s="172"/>
      <c r="HKW110" s="172"/>
      <c r="HKX110" s="172"/>
      <c r="HKY110" s="172"/>
      <c r="HKZ110" s="172"/>
      <c r="HLA110" s="172"/>
      <c r="HLB110" s="172"/>
      <c r="HLC110" s="172"/>
      <c r="HLD110" s="172"/>
      <c r="HLE110" s="172"/>
      <c r="HLF110" s="172"/>
      <c r="HLG110" s="172"/>
      <c r="HLH110" s="172"/>
      <c r="HLI110" s="172"/>
      <c r="HLJ110" s="172"/>
      <c r="HLK110" s="172"/>
      <c r="HLL110" s="172"/>
      <c r="HLM110" s="172"/>
      <c r="HLN110" s="172"/>
      <c r="HLO110" s="172"/>
      <c r="HLP110" s="172"/>
      <c r="HLQ110" s="172"/>
      <c r="HLR110" s="172"/>
      <c r="HLS110" s="172"/>
      <c r="HLT110" s="172"/>
      <c r="HLU110" s="172"/>
      <c r="HLV110" s="172"/>
      <c r="HLW110" s="172"/>
      <c r="HLX110" s="172"/>
      <c r="HLY110" s="172"/>
      <c r="HLZ110" s="172"/>
      <c r="HMA110" s="172"/>
      <c r="HMB110" s="172"/>
      <c r="HMC110" s="172"/>
      <c r="HMD110" s="172"/>
      <c r="HME110" s="172"/>
      <c r="HMF110" s="172"/>
      <c r="HMG110" s="172"/>
      <c r="HMH110" s="172"/>
      <c r="HMI110" s="172"/>
      <c r="HMJ110" s="172"/>
      <c r="HMK110" s="172"/>
      <c r="HML110" s="172"/>
      <c r="HMM110" s="172"/>
      <c r="HMN110" s="172"/>
      <c r="HMO110" s="172"/>
      <c r="HMP110" s="172"/>
      <c r="HMQ110" s="172"/>
      <c r="HMR110" s="172"/>
      <c r="HMS110" s="172"/>
      <c r="HMT110" s="172"/>
      <c r="HMU110" s="172"/>
      <c r="HMV110" s="172"/>
      <c r="HMW110" s="172"/>
      <c r="HMX110" s="172"/>
      <c r="HMY110" s="172"/>
      <c r="HMZ110" s="172"/>
      <c r="HNA110" s="172"/>
      <c r="HNB110" s="172"/>
      <c r="HNC110" s="172"/>
      <c r="HND110" s="172"/>
      <c r="HNE110" s="172"/>
      <c r="HNF110" s="172"/>
      <c r="HNG110" s="172"/>
      <c r="HNH110" s="172"/>
      <c r="HNI110" s="172"/>
      <c r="HNJ110" s="172"/>
      <c r="HNK110" s="172"/>
      <c r="HNL110" s="172"/>
      <c r="HNM110" s="172"/>
      <c r="HNN110" s="172"/>
      <c r="HNO110" s="172"/>
      <c r="HNP110" s="172"/>
      <c r="HNQ110" s="172"/>
      <c r="HNR110" s="172"/>
      <c r="HNS110" s="172"/>
      <c r="HNT110" s="172"/>
      <c r="HNU110" s="172"/>
      <c r="HNV110" s="172"/>
      <c r="HNW110" s="172"/>
      <c r="HNX110" s="172"/>
      <c r="HNY110" s="172"/>
      <c r="HNZ110" s="172"/>
      <c r="HOA110" s="172"/>
      <c r="HOB110" s="172"/>
      <c r="HOC110" s="172"/>
      <c r="HOD110" s="172"/>
      <c r="HOE110" s="172"/>
      <c r="HOF110" s="172"/>
      <c r="HOG110" s="172"/>
      <c r="HOH110" s="172"/>
      <c r="HOI110" s="172"/>
      <c r="HOJ110" s="172"/>
      <c r="HOK110" s="172"/>
      <c r="HOL110" s="172"/>
      <c r="HOM110" s="172"/>
      <c r="HON110" s="172"/>
      <c r="HOO110" s="172"/>
      <c r="HOP110" s="172"/>
      <c r="HOQ110" s="172"/>
      <c r="HOR110" s="172"/>
      <c r="HOS110" s="172"/>
      <c r="HOT110" s="172"/>
      <c r="HOU110" s="172"/>
      <c r="HOV110" s="172"/>
      <c r="HOW110" s="172"/>
      <c r="HOX110" s="172"/>
      <c r="HOY110" s="172"/>
      <c r="HOZ110" s="172"/>
      <c r="HPA110" s="172"/>
      <c r="HPB110" s="172"/>
      <c r="HPC110" s="172"/>
      <c r="HPD110" s="172"/>
      <c r="HPE110" s="172"/>
      <c r="HPF110" s="172"/>
      <c r="HPG110" s="172"/>
      <c r="HPH110" s="172"/>
      <c r="HPI110" s="172"/>
      <c r="HPJ110" s="172"/>
      <c r="HPK110" s="172"/>
      <c r="HPL110" s="172"/>
      <c r="HPM110" s="172"/>
      <c r="HPN110" s="172"/>
      <c r="HPO110" s="172"/>
      <c r="HPP110" s="172"/>
      <c r="HPQ110" s="172"/>
      <c r="HPR110" s="172"/>
      <c r="HPS110" s="172"/>
      <c r="HPT110" s="172"/>
      <c r="HPU110" s="172"/>
      <c r="HPV110" s="172"/>
      <c r="HPW110" s="172"/>
      <c r="HPX110" s="172"/>
      <c r="HPY110" s="172"/>
      <c r="HPZ110" s="172"/>
      <c r="HQA110" s="172"/>
      <c r="HQB110" s="172"/>
      <c r="HQC110" s="172"/>
      <c r="HQD110" s="172"/>
      <c r="HQE110" s="172"/>
      <c r="HQF110" s="172"/>
      <c r="HQG110" s="172"/>
      <c r="HQH110" s="172"/>
      <c r="HQI110" s="172"/>
      <c r="HQJ110" s="172"/>
      <c r="HQK110" s="172"/>
      <c r="HQL110" s="172"/>
      <c r="HQM110" s="172"/>
      <c r="HQN110" s="172"/>
      <c r="HQO110" s="172"/>
      <c r="HQP110" s="172"/>
      <c r="HQQ110" s="172"/>
      <c r="HQR110" s="172"/>
      <c r="HQS110" s="172"/>
      <c r="HQT110" s="172"/>
      <c r="HQU110" s="172"/>
      <c r="HQV110" s="172"/>
      <c r="HQW110" s="172"/>
      <c r="HQX110" s="172"/>
      <c r="HQY110" s="172"/>
      <c r="HQZ110" s="172"/>
      <c r="HRA110" s="172"/>
      <c r="HRB110" s="172"/>
      <c r="HRC110" s="172"/>
      <c r="HRD110" s="172"/>
      <c r="HRE110" s="172"/>
      <c r="HRF110" s="172"/>
      <c r="HRG110" s="172"/>
      <c r="HRH110" s="172"/>
      <c r="HRI110" s="172"/>
      <c r="HRJ110" s="172"/>
      <c r="HRK110" s="172"/>
      <c r="HRL110" s="172"/>
      <c r="HRM110" s="172"/>
      <c r="HRN110" s="172"/>
      <c r="HRO110" s="172"/>
      <c r="HRP110" s="172"/>
      <c r="HRQ110" s="172"/>
      <c r="HRR110" s="172"/>
      <c r="HRS110" s="172"/>
      <c r="HRT110" s="172"/>
      <c r="HRU110" s="172"/>
      <c r="HRV110" s="172"/>
      <c r="HRW110" s="172"/>
      <c r="HRX110" s="172"/>
      <c r="HRY110" s="172"/>
      <c r="HRZ110" s="172"/>
      <c r="HSA110" s="172"/>
      <c r="HSB110" s="172"/>
      <c r="HSC110" s="172"/>
      <c r="HSD110" s="172"/>
      <c r="HSE110" s="172"/>
      <c r="HSF110" s="172"/>
      <c r="HSG110" s="172"/>
      <c r="HSH110" s="172"/>
      <c r="HSI110" s="172"/>
      <c r="HSJ110" s="172"/>
      <c r="HSK110" s="172"/>
      <c r="HSL110" s="172"/>
      <c r="HSM110" s="172"/>
      <c r="HSN110" s="172"/>
      <c r="HSO110" s="172"/>
      <c r="HSP110" s="172"/>
      <c r="HSQ110" s="172"/>
      <c r="HSR110" s="172"/>
      <c r="HSS110" s="172"/>
      <c r="HST110" s="172"/>
      <c r="HSU110" s="172"/>
      <c r="HSV110" s="172"/>
      <c r="HSW110" s="172"/>
      <c r="HSX110" s="172"/>
      <c r="HSY110" s="172"/>
      <c r="HSZ110" s="172"/>
      <c r="HTA110" s="172"/>
      <c r="HTB110" s="172"/>
      <c r="HTC110" s="172"/>
      <c r="HTD110" s="172"/>
      <c r="HTE110" s="172"/>
      <c r="HTF110" s="172"/>
      <c r="HTG110" s="172"/>
      <c r="HTH110" s="172"/>
      <c r="HTI110" s="172"/>
      <c r="HTJ110" s="172"/>
      <c r="HTK110" s="172"/>
      <c r="HTL110" s="172"/>
      <c r="HTM110" s="172"/>
      <c r="HTN110" s="172"/>
      <c r="HTO110" s="172"/>
      <c r="HTP110" s="172"/>
      <c r="HTQ110" s="172"/>
      <c r="HTR110" s="172"/>
      <c r="HTS110" s="172"/>
      <c r="HTT110" s="172"/>
      <c r="HTU110" s="172"/>
      <c r="HTV110" s="172"/>
      <c r="HTW110" s="172"/>
      <c r="HTX110" s="172"/>
      <c r="HTY110" s="172"/>
      <c r="HTZ110" s="172"/>
      <c r="HUA110" s="172"/>
      <c r="HUB110" s="172"/>
      <c r="HUC110" s="172"/>
      <c r="HUD110" s="172"/>
      <c r="HUE110" s="172"/>
      <c r="HUF110" s="172"/>
      <c r="HUG110" s="172"/>
      <c r="HUH110" s="172"/>
      <c r="HUI110" s="172"/>
      <c r="HUJ110" s="172"/>
      <c r="HUK110" s="172"/>
      <c r="HUL110" s="172"/>
      <c r="HUM110" s="172"/>
      <c r="HUN110" s="172"/>
      <c r="HUO110" s="172"/>
      <c r="HUP110" s="172"/>
      <c r="HUQ110" s="172"/>
      <c r="HUR110" s="172"/>
      <c r="HUS110" s="172"/>
      <c r="HUT110" s="172"/>
      <c r="HUU110" s="172"/>
      <c r="HUV110" s="172"/>
      <c r="HUW110" s="172"/>
      <c r="HUX110" s="172"/>
      <c r="HUY110" s="172"/>
      <c r="HUZ110" s="172"/>
      <c r="HVA110" s="172"/>
      <c r="HVB110" s="172"/>
      <c r="HVC110" s="172"/>
      <c r="HVD110" s="172"/>
      <c r="HVE110" s="172"/>
      <c r="HVF110" s="172"/>
      <c r="HVG110" s="172"/>
      <c r="HVH110" s="172"/>
      <c r="HVI110" s="172"/>
      <c r="HVJ110" s="172"/>
      <c r="HVK110" s="172"/>
      <c r="HVL110" s="172"/>
      <c r="HVM110" s="172"/>
      <c r="HVN110" s="172"/>
      <c r="HVO110" s="172"/>
      <c r="HVP110" s="172"/>
      <c r="HVQ110" s="172"/>
      <c r="HVR110" s="172"/>
      <c r="HVS110" s="172"/>
      <c r="HVT110" s="172"/>
      <c r="HVU110" s="172"/>
      <c r="HVV110" s="172"/>
      <c r="HVW110" s="172"/>
      <c r="HVX110" s="172"/>
      <c r="HVY110" s="172"/>
      <c r="HVZ110" s="172"/>
      <c r="HWA110" s="172"/>
      <c r="HWB110" s="172"/>
      <c r="HWC110" s="172"/>
      <c r="HWD110" s="172"/>
      <c r="HWE110" s="172"/>
      <c r="HWF110" s="172"/>
      <c r="HWG110" s="172"/>
      <c r="HWH110" s="172"/>
      <c r="HWI110" s="172"/>
      <c r="HWJ110" s="172"/>
      <c r="HWK110" s="172"/>
      <c r="HWL110" s="172"/>
      <c r="HWM110" s="172"/>
      <c r="HWN110" s="172"/>
      <c r="HWO110" s="172"/>
      <c r="HWP110" s="172"/>
      <c r="HWQ110" s="172"/>
      <c r="HWR110" s="172"/>
      <c r="HWS110" s="172"/>
      <c r="HWT110" s="172"/>
      <c r="HWU110" s="172"/>
      <c r="HWV110" s="172"/>
      <c r="HWW110" s="172"/>
      <c r="HWX110" s="172"/>
      <c r="HWY110" s="172"/>
      <c r="HWZ110" s="172"/>
      <c r="HXA110" s="172"/>
      <c r="HXB110" s="172"/>
      <c r="HXC110" s="172"/>
      <c r="HXD110" s="172"/>
      <c r="HXE110" s="172"/>
      <c r="HXF110" s="172"/>
      <c r="HXG110" s="172"/>
      <c r="HXH110" s="172"/>
      <c r="HXI110" s="172"/>
      <c r="HXJ110" s="172"/>
      <c r="HXK110" s="172"/>
      <c r="HXL110" s="172"/>
      <c r="HXM110" s="172"/>
      <c r="HXN110" s="172"/>
      <c r="HXO110" s="172"/>
      <c r="HXP110" s="172"/>
      <c r="HXQ110" s="172"/>
      <c r="HXR110" s="172"/>
      <c r="HXS110" s="172"/>
      <c r="HXT110" s="172"/>
      <c r="HXU110" s="172"/>
      <c r="HXV110" s="172"/>
      <c r="HXW110" s="172"/>
      <c r="HXX110" s="172"/>
      <c r="HXY110" s="172"/>
      <c r="HXZ110" s="172"/>
      <c r="HYA110" s="172"/>
      <c r="HYB110" s="172"/>
      <c r="HYC110" s="172"/>
      <c r="HYD110" s="172"/>
      <c r="HYE110" s="172"/>
      <c r="HYF110" s="172"/>
      <c r="HYG110" s="172"/>
      <c r="HYH110" s="172"/>
      <c r="HYI110" s="172"/>
      <c r="HYJ110" s="172"/>
      <c r="HYK110" s="172"/>
      <c r="HYL110" s="172"/>
      <c r="HYM110" s="172"/>
      <c r="HYN110" s="172"/>
      <c r="HYO110" s="172"/>
      <c r="HYP110" s="172"/>
      <c r="HYQ110" s="172"/>
      <c r="HYR110" s="172"/>
      <c r="HYS110" s="172"/>
      <c r="HYT110" s="172"/>
      <c r="HYU110" s="172"/>
      <c r="HYV110" s="172"/>
      <c r="HYW110" s="172"/>
      <c r="HYX110" s="172"/>
      <c r="HYY110" s="172"/>
      <c r="HYZ110" s="172"/>
      <c r="HZA110" s="172"/>
      <c r="HZB110" s="172"/>
      <c r="HZC110" s="172"/>
      <c r="HZD110" s="172"/>
      <c r="HZE110" s="172"/>
      <c r="HZF110" s="172"/>
      <c r="HZG110" s="172"/>
      <c r="HZH110" s="172"/>
      <c r="HZI110" s="172"/>
      <c r="HZJ110" s="172"/>
      <c r="HZK110" s="172"/>
      <c r="HZL110" s="172"/>
      <c r="HZM110" s="172"/>
      <c r="HZN110" s="172"/>
      <c r="HZO110" s="172"/>
      <c r="HZP110" s="172"/>
      <c r="HZQ110" s="172"/>
      <c r="HZR110" s="172"/>
      <c r="HZS110" s="172"/>
      <c r="HZT110" s="172"/>
      <c r="HZU110" s="172"/>
      <c r="HZV110" s="172"/>
      <c r="HZW110" s="172"/>
      <c r="HZX110" s="172"/>
      <c r="HZY110" s="172"/>
      <c r="HZZ110" s="172"/>
      <c r="IAA110" s="172"/>
      <c r="IAB110" s="172"/>
      <c r="IAC110" s="172"/>
      <c r="IAD110" s="172"/>
      <c r="IAE110" s="172"/>
      <c r="IAF110" s="172"/>
      <c r="IAG110" s="172"/>
      <c r="IAH110" s="172"/>
      <c r="IAI110" s="172"/>
      <c r="IAJ110" s="172"/>
      <c r="IAK110" s="172"/>
      <c r="IAL110" s="172"/>
      <c r="IAM110" s="172"/>
      <c r="IAN110" s="172"/>
      <c r="IAO110" s="172"/>
      <c r="IAP110" s="172"/>
      <c r="IAQ110" s="172"/>
      <c r="IAR110" s="172"/>
      <c r="IAS110" s="172"/>
      <c r="IAT110" s="172"/>
      <c r="IAU110" s="172"/>
      <c r="IAV110" s="172"/>
      <c r="IAW110" s="172"/>
      <c r="IAX110" s="172"/>
      <c r="IAY110" s="172"/>
      <c r="IAZ110" s="172"/>
      <c r="IBA110" s="172"/>
      <c r="IBB110" s="172"/>
      <c r="IBC110" s="172"/>
      <c r="IBD110" s="172"/>
      <c r="IBE110" s="172"/>
      <c r="IBF110" s="172"/>
      <c r="IBG110" s="172"/>
      <c r="IBH110" s="172"/>
      <c r="IBI110" s="172"/>
      <c r="IBJ110" s="172"/>
      <c r="IBK110" s="172"/>
      <c r="IBL110" s="172"/>
      <c r="IBM110" s="172"/>
      <c r="IBN110" s="172"/>
      <c r="IBO110" s="172"/>
      <c r="IBP110" s="172"/>
      <c r="IBQ110" s="172"/>
      <c r="IBR110" s="172"/>
      <c r="IBS110" s="172"/>
      <c r="IBT110" s="172"/>
      <c r="IBU110" s="172"/>
      <c r="IBV110" s="172"/>
      <c r="IBW110" s="172"/>
      <c r="IBX110" s="172"/>
      <c r="IBY110" s="172"/>
      <c r="IBZ110" s="172"/>
      <c r="ICA110" s="172"/>
      <c r="ICB110" s="172"/>
      <c r="ICC110" s="172"/>
      <c r="ICD110" s="172"/>
      <c r="ICE110" s="172"/>
      <c r="ICF110" s="172"/>
      <c r="ICG110" s="172"/>
      <c r="ICH110" s="172"/>
      <c r="ICI110" s="172"/>
      <c r="ICJ110" s="172"/>
      <c r="ICK110" s="172"/>
      <c r="ICL110" s="172"/>
      <c r="ICM110" s="172"/>
      <c r="ICN110" s="172"/>
      <c r="ICO110" s="172"/>
      <c r="ICP110" s="172"/>
      <c r="ICQ110" s="172"/>
      <c r="ICR110" s="172"/>
      <c r="ICS110" s="172"/>
      <c r="ICT110" s="172"/>
      <c r="ICU110" s="172"/>
      <c r="ICV110" s="172"/>
      <c r="ICW110" s="172"/>
      <c r="ICX110" s="172"/>
      <c r="ICY110" s="172"/>
      <c r="ICZ110" s="172"/>
      <c r="IDA110" s="172"/>
      <c r="IDB110" s="172"/>
      <c r="IDC110" s="172"/>
      <c r="IDD110" s="172"/>
      <c r="IDE110" s="172"/>
      <c r="IDF110" s="172"/>
      <c r="IDG110" s="172"/>
      <c r="IDH110" s="172"/>
      <c r="IDI110" s="172"/>
      <c r="IDJ110" s="172"/>
      <c r="IDK110" s="172"/>
      <c r="IDL110" s="172"/>
      <c r="IDM110" s="172"/>
      <c r="IDN110" s="172"/>
      <c r="IDO110" s="172"/>
      <c r="IDP110" s="172"/>
      <c r="IDQ110" s="172"/>
      <c r="IDR110" s="172"/>
      <c r="IDS110" s="172"/>
      <c r="IDT110" s="172"/>
      <c r="IDU110" s="172"/>
      <c r="IDV110" s="172"/>
      <c r="IDW110" s="172"/>
      <c r="IDX110" s="172"/>
      <c r="IDY110" s="172"/>
      <c r="IDZ110" s="172"/>
      <c r="IEA110" s="172"/>
      <c r="IEB110" s="172"/>
      <c r="IEC110" s="172"/>
      <c r="IED110" s="172"/>
      <c r="IEE110" s="172"/>
      <c r="IEF110" s="172"/>
      <c r="IEG110" s="172"/>
      <c r="IEH110" s="172"/>
      <c r="IEI110" s="172"/>
      <c r="IEJ110" s="172"/>
      <c r="IEK110" s="172"/>
      <c r="IEL110" s="172"/>
      <c r="IEM110" s="172"/>
      <c r="IEN110" s="172"/>
      <c r="IEO110" s="172"/>
      <c r="IEP110" s="172"/>
      <c r="IEQ110" s="172"/>
      <c r="IER110" s="172"/>
      <c r="IES110" s="172"/>
      <c r="IET110" s="172"/>
      <c r="IEU110" s="172"/>
      <c r="IEV110" s="172"/>
      <c r="IEW110" s="172"/>
      <c r="IEX110" s="172"/>
      <c r="IEY110" s="172"/>
      <c r="IEZ110" s="172"/>
      <c r="IFA110" s="172"/>
      <c r="IFB110" s="172"/>
      <c r="IFC110" s="172"/>
      <c r="IFD110" s="172"/>
      <c r="IFE110" s="172"/>
      <c r="IFF110" s="172"/>
      <c r="IFG110" s="172"/>
      <c r="IFH110" s="172"/>
      <c r="IFI110" s="172"/>
      <c r="IFJ110" s="172"/>
      <c r="IFK110" s="172"/>
      <c r="IFL110" s="172"/>
      <c r="IFM110" s="172"/>
      <c r="IFN110" s="172"/>
      <c r="IFO110" s="172"/>
      <c r="IFP110" s="172"/>
      <c r="IFQ110" s="172"/>
      <c r="IFR110" s="172"/>
      <c r="IFS110" s="172"/>
      <c r="IFT110" s="172"/>
      <c r="IFU110" s="172"/>
      <c r="IFV110" s="172"/>
      <c r="IFW110" s="172"/>
      <c r="IFX110" s="172"/>
      <c r="IFY110" s="172"/>
      <c r="IFZ110" s="172"/>
      <c r="IGA110" s="172"/>
      <c r="IGB110" s="172"/>
      <c r="IGC110" s="172"/>
      <c r="IGD110" s="172"/>
      <c r="IGE110" s="172"/>
      <c r="IGF110" s="172"/>
      <c r="IGG110" s="172"/>
      <c r="IGH110" s="172"/>
      <c r="IGI110" s="172"/>
      <c r="IGJ110" s="172"/>
      <c r="IGK110" s="172"/>
      <c r="IGL110" s="172"/>
      <c r="IGM110" s="172"/>
      <c r="IGN110" s="172"/>
      <c r="IGO110" s="172"/>
      <c r="IGP110" s="172"/>
      <c r="IGQ110" s="172"/>
      <c r="IGR110" s="172"/>
      <c r="IGS110" s="172"/>
      <c r="IGT110" s="172"/>
      <c r="IGU110" s="172"/>
      <c r="IGV110" s="172"/>
      <c r="IGW110" s="172"/>
      <c r="IGX110" s="172"/>
      <c r="IGY110" s="172"/>
      <c r="IGZ110" s="172"/>
      <c r="IHA110" s="172"/>
      <c r="IHB110" s="172"/>
      <c r="IHC110" s="172"/>
      <c r="IHD110" s="172"/>
      <c r="IHE110" s="172"/>
      <c r="IHF110" s="172"/>
      <c r="IHG110" s="172"/>
      <c r="IHH110" s="172"/>
      <c r="IHI110" s="172"/>
      <c r="IHJ110" s="172"/>
      <c r="IHK110" s="172"/>
      <c r="IHL110" s="172"/>
      <c r="IHM110" s="172"/>
      <c r="IHN110" s="172"/>
      <c r="IHO110" s="172"/>
      <c r="IHP110" s="172"/>
      <c r="IHQ110" s="172"/>
      <c r="IHR110" s="172"/>
      <c r="IHS110" s="172"/>
      <c r="IHT110" s="172"/>
      <c r="IHU110" s="172"/>
      <c r="IHV110" s="172"/>
      <c r="IHW110" s="172"/>
      <c r="IHX110" s="172"/>
      <c r="IHY110" s="172"/>
      <c r="IHZ110" s="172"/>
      <c r="IIA110" s="172"/>
      <c r="IIB110" s="172"/>
      <c r="IIC110" s="172"/>
      <c r="IID110" s="172"/>
      <c r="IIE110" s="172"/>
      <c r="IIF110" s="172"/>
      <c r="IIG110" s="172"/>
      <c r="IIH110" s="172"/>
      <c r="III110" s="172"/>
      <c r="IIJ110" s="172"/>
      <c r="IIK110" s="172"/>
      <c r="IIL110" s="172"/>
      <c r="IIM110" s="172"/>
      <c r="IIN110" s="172"/>
      <c r="IIO110" s="172"/>
      <c r="IIP110" s="172"/>
      <c r="IIQ110" s="172"/>
      <c r="IIR110" s="172"/>
      <c r="IIS110" s="172"/>
      <c r="IIT110" s="172"/>
      <c r="IIU110" s="172"/>
      <c r="IIV110" s="172"/>
      <c r="IIW110" s="172"/>
      <c r="IIX110" s="172"/>
      <c r="IIY110" s="172"/>
      <c r="IIZ110" s="172"/>
      <c r="IJA110" s="172"/>
      <c r="IJB110" s="172"/>
      <c r="IJC110" s="172"/>
      <c r="IJD110" s="172"/>
      <c r="IJE110" s="172"/>
      <c r="IJF110" s="172"/>
      <c r="IJG110" s="172"/>
      <c r="IJH110" s="172"/>
      <c r="IJI110" s="172"/>
      <c r="IJJ110" s="172"/>
      <c r="IJK110" s="172"/>
      <c r="IJL110" s="172"/>
      <c r="IJM110" s="172"/>
      <c r="IJN110" s="172"/>
      <c r="IJO110" s="172"/>
      <c r="IJP110" s="172"/>
      <c r="IJQ110" s="172"/>
      <c r="IJR110" s="172"/>
      <c r="IJS110" s="172"/>
      <c r="IJT110" s="172"/>
      <c r="IJU110" s="172"/>
      <c r="IJV110" s="172"/>
      <c r="IJW110" s="172"/>
      <c r="IJX110" s="172"/>
      <c r="IJY110" s="172"/>
      <c r="IJZ110" s="172"/>
      <c r="IKA110" s="172"/>
      <c r="IKB110" s="172"/>
      <c r="IKC110" s="172"/>
      <c r="IKD110" s="172"/>
      <c r="IKE110" s="172"/>
      <c r="IKF110" s="172"/>
      <c r="IKG110" s="172"/>
      <c r="IKH110" s="172"/>
      <c r="IKI110" s="172"/>
      <c r="IKJ110" s="172"/>
      <c r="IKK110" s="172"/>
      <c r="IKL110" s="172"/>
      <c r="IKM110" s="172"/>
      <c r="IKN110" s="172"/>
      <c r="IKO110" s="172"/>
      <c r="IKP110" s="172"/>
      <c r="IKQ110" s="172"/>
      <c r="IKR110" s="172"/>
      <c r="IKS110" s="172"/>
      <c r="IKT110" s="172"/>
      <c r="IKU110" s="172"/>
      <c r="IKV110" s="172"/>
      <c r="IKW110" s="172"/>
      <c r="IKX110" s="172"/>
      <c r="IKY110" s="172"/>
      <c r="IKZ110" s="172"/>
      <c r="ILA110" s="172"/>
      <c r="ILB110" s="172"/>
      <c r="ILC110" s="172"/>
      <c r="ILD110" s="172"/>
      <c r="ILE110" s="172"/>
      <c r="ILF110" s="172"/>
      <c r="ILG110" s="172"/>
      <c r="ILH110" s="172"/>
      <c r="ILI110" s="172"/>
      <c r="ILJ110" s="172"/>
      <c r="ILK110" s="172"/>
      <c r="ILL110" s="172"/>
      <c r="ILM110" s="172"/>
      <c r="ILN110" s="172"/>
      <c r="ILO110" s="172"/>
      <c r="ILP110" s="172"/>
      <c r="ILQ110" s="172"/>
      <c r="ILR110" s="172"/>
      <c r="ILS110" s="172"/>
      <c r="ILT110" s="172"/>
      <c r="ILU110" s="172"/>
      <c r="ILV110" s="172"/>
      <c r="ILW110" s="172"/>
      <c r="ILX110" s="172"/>
      <c r="ILY110" s="172"/>
      <c r="ILZ110" s="172"/>
      <c r="IMA110" s="172"/>
      <c r="IMB110" s="172"/>
      <c r="IMC110" s="172"/>
      <c r="IMD110" s="172"/>
      <c r="IME110" s="172"/>
      <c r="IMF110" s="172"/>
      <c r="IMG110" s="172"/>
      <c r="IMH110" s="172"/>
      <c r="IMI110" s="172"/>
      <c r="IMJ110" s="172"/>
      <c r="IMK110" s="172"/>
      <c r="IML110" s="172"/>
      <c r="IMM110" s="172"/>
      <c r="IMN110" s="172"/>
      <c r="IMO110" s="172"/>
      <c r="IMP110" s="172"/>
      <c r="IMQ110" s="172"/>
      <c r="IMR110" s="172"/>
      <c r="IMS110" s="172"/>
      <c r="IMT110" s="172"/>
      <c r="IMU110" s="172"/>
      <c r="IMV110" s="172"/>
      <c r="IMW110" s="172"/>
      <c r="IMX110" s="172"/>
      <c r="IMY110" s="172"/>
      <c r="IMZ110" s="172"/>
      <c r="INA110" s="172"/>
      <c r="INB110" s="172"/>
      <c r="INC110" s="172"/>
      <c r="IND110" s="172"/>
      <c r="INE110" s="172"/>
      <c r="INF110" s="172"/>
      <c r="ING110" s="172"/>
      <c r="INH110" s="172"/>
      <c r="INI110" s="172"/>
      <c r="INJ110" s="172"/>
      <c r="INK110" s="172"/>
      <c r="INL110" s="172"/>
      <c r="INM110" s="172"/>
      <c r="INN110" s="172"/>
      <c r="INO110" s="172"/>
      <c r="INP110" s="172"/>
      <c r="INQ110" s="172"/>
      <c r="INR110" s="172"/>
      <c r="INS110" s="172"/>
      <c r="INT110" s="172"/>
      <c r="INU110" s="172"/>
      <c r="INV110" s="172"/>
      <c r="INW110" s="172"/>
      <c r="INX110" s="172"/>
      <c r="INY110" s="172"/>
      <c r="INZ110" s="172"/>
      <c r="IOA110" s="172"/>
      <c r="IOB110" s="172"/>
      <c r="IOC110" s="172"/>
      <c r="IOD110" s="172"/>
      <c r="IOE110" s="172"/>
      <c r="IOF110" s="172"/>
      <c r="IOG110" s="172"/>
      <c r="IOH110" s="172"/>
      <c r="IOI110" s="172"/>
      <c r="IOJ110" s="172"/>
      <c r="IOK110" s="172"/>
      <c r="IOL110" s="172"/>
      <c r="IOM110" s="172"/>
      <c r="ION110" s="172"/>
      <c r="IOO110" s="172"/>
      <c r="IOP110" s="172"/>
      <c r="IOQ110" s="172"/>
      <c r="IOR110" s="172"/>
      <c r="IOS110" s="172"/>
      <c r="IOT110" s="172"/>
      <c r="IOU110" s="172"/>
      <c r="IOV110" s="172"/>
      <c r="IOW110" s="172"/>
      <c r="IOX110" s="172"/>
      <c r="IOY110" s="172"/>
      <c r="IOZ110" s="172"/>
      <c r="IPA110" s="172"/>
      <c r="IPB110" s="172"/>
      <c r="IPC110" s="172"/>
      <c r="IPD110" s="172"/>
      <c r="IPE110" s="172"/>
      <c r="IPF110" s="172"/>
      <c r="IPG110" s="172"/>
      <c r="IPH110" s="172"/>
      <c r="IPI110" s="172"/>
      <c r="IPJ110" s="172"/>
      <c r="IPK110" s="172"/>
      <c r="IPL110" s="172"/>
      <c r="IPM110" s="172"/>
      <c r="IPN110" s="172"/>
      <c r="IPO110" s="172"/>
      <c r="IPP110" s="172"/>
      <c r="IPQ110" s="172"/>
      <c r="IPR110" s="172"/>
      <c r="IPS110" s="172"/>
      <c r="IPT110" s="172"/>
      <c r="IPU110" s="172"/>
      <c r="IPV110" s="172"/>
      <c r="IPW110" s="172"/>
      <c r="IPX110" s="172"/>
      <c r="IPY110" s="172"/>
      <c r="IPZ110" s="172"/>
      <c r="IQA110" s="172"/>
      <c r="IQB110" s="172"/>
      <c r="IQC110" s="172"/>
      <c r="IQD110" s="172"/>
      <c r="IQE110" s="172"/>
      <c r="IQF110" s="172"/>
      <c r="IQG110" s="172"/>
      <c r="IQH110" s="172"/>
      <c r="IQI110" s="172"/>
      <c r="IQJ110" s="172"/>
      <c r="IQK110" s="172"/>
      <c r="IQL110" s="172"/>
      <c r="IQM110" s="172"/>
      <c r="IQN110" s="172"/>
      <c r="IQO110" s="172"/>
      <c r="IQP110" s="172"/>
      <c r="IQQ110" s="172"/>
      <c r="IQR110" s="172"/>
      <c r="IQS110" s="172"/>
      <c r="IQT110" s="172"/>
      <c r="IQU110" s="172"/>
      <c r="IQV110" s="172"/>
      <c r="IQW110" s="172"/>
      <c r="IQX110" s="172"/>
      <c r="IQY110" s="172"/>
      <c r="IQZ110" s="172"/>
      <c r="IRA110" s="172"/>
      <c r="IRB110" s="172"/>
      <c r="IRC110" s="172"/>
      <c r="IRD110" s="172"/>
      <c r="IRE110" s="172"/>
      <c r="IRF110" s="172"/>
      <c r="IRG110" s="172"/>
      <c r="IRH110" s="172"/>
      <c r="IRI110" s="172"/>
      <c r="IRJ110" s="172"/>
      <c r="IRK110" s="172"/>
      <c r="IRL110" s="172"/>
      <c r="IRM110" s="172"/>
      <c r="IRN110" s="172"/>
      <c r="IRO110" s="172"/>
      <c r="IRP110" s="172"/>
      <c r="IRQ110" s="172"/>
      <c r="IRR110" s="172"/>
      <c r="IRS110" s="172"/>
      <c r="IRT110" s="172"/>
      <c r="IRU110" s="172"/>
      <c r="IRV110" s="172"/>
      <c r="IRW110" s="172"/>
      <c r="IRX110" s="172"/>
      <c r="IRY110" s="172"/>
      <c r="IRZ110" s="172"/>
      <c r="ISA110" s="172"/>
      <c r="ISB110" s="172"/>
      <c r="ISC110" s="172"/>
      <c r="ISD110" s="172"/>
      <c r="ISE110" s="172"/>
      <c r="ISF110" s="172"/>
      <c r="ISG110" s="172"/>
      <c r="ISH110" s="172"/>
      <c r="ISI110" s="172"/>
      <c r="ISJ110" s="172"/>
      <c r="ISK110" s="172"/>
      <c r="ISL110" s="172"/>
      <c r="ISM110" s="172"/>
      <c r="ISN110" s="172"/>
      <c r="ISO110" s="172"/>
      <c r="ISP110" s="172"/>
      <c r="ISQ110" s="172"/>
      <c r="ISR110" s="172"/>
      <c r="ISS110" s="172"/>
      <c r="IST110" s="172"/>
      <c r="ISU110" s="172"/>
      <c r="ISV110" s="172"/>
      <c r="ISW110" s="172"/>
      <c r="ISX110" s="172"/>
      <c r="ISY110" s="172"/>
      <c r="ISZ110" s="172"/>
      <c r="ITA110" s="172"/>
      <c r="ITB110" s="172"/>
      <c r="ITC110" s="172"/>
      <c r="ITD110" s="172"/>
      <c r="ITE110" s="172"/>
      <c r="ITF110" s="172"/>
      <c r="ITG110" s="172"/>
      <c r="ITH110" s="172"/>
      <c r="ITI110" s="172"/>
      <c r="ITJ110" s="172"/>
      <c r="ITK110" s="172"/>
      <c r="ITL110" s="172"/>
      <c r="ITM110" s="172"/>
      <c r="ITN110" s="172"/>
      <c r="ITO110" s="172"/>
      <c r="ITP110" s="172"/>
      <c r="ITQ110" s="172"/>
      <c r="ITR110" s="172"/>
      <c r="ITS110" s="172"/>
      <c r="ITT110" s="172"/>
      <c r="ITU110" s="172"/>
      <c r="ITV110" s="172"/>
      <c r="ITW110" s="172"/>
      <c r="ITX110" s="172"/>
      <c r="ITY110" s="172"/>
      <c r="ITZ110" s="172"/>
      <c r="IUA110" s="172"/>
      <c r="IUB110" s="172"/>
      <c r="IUC110" s="172"/>
      <c r="IUD110" s="172"/>
      <c r="IUE110" s="172"/>
      <c r="IUF110" s="172"/>
      <c r="IUG110" s="172"/>
      <c r="IUH110" s="172"/>
      <c r="IUI110" s="172"/>
      <c r="IUJ110" s="172"/>
      <c r="IUK110" s="172"/>
      <c r="IUL110" s="172"/>
      <c r="IUM110" s="172"/>
      <c r="IUN110" s="172"/>
      <c r="IUO110" s="172"/>
      <c r="IUP110" s="172"/>
      <c r="IUQ110" s="172"/>
      <c r="IUR110" s="172"/>
      <c r="IUS110" s="172"/>
      <c r="IUT110" s="172"/>
      <c r="IUU110" s="172"/>
      <c r="IUV110" s="172"/>
      <c r="IUW110" s="172"/>
      <c r="IUX110" s="172"/>
      <c r="IUY110" s="172"/>
      <c r="IUZ110" s="172"/>
      <c r="IVA110" s="172"/>
      <c r="IVB110" s="172"/>
      <c r="IVC110" s="172"/>
      <c r="IVD110" s="172"/>
      <c r="IVE110" s="172"/>
      <c r="IVF110" s="172"/>
      <c r="IVG110" s="172"/>
      <c r="IVH110" s="172"/>
      <c r="IVI110" s="172"/>
      <c r="IVJ110" s="172"/>
      <c r="IVK110" s="172"/>
      <c r="IVL110" s="172"/>
      <c r="IVM110" s="172"/>
      <c r="IVN110" s="172"/>
      <c r="IVO110" s="172"/>
      <c r="IVP110" s="172"/>
      <c r="IVQ110" s="172"/>
      <c r="IVR110" s="172"/>
      <c r="IVS110" s="172"/>
      <c r="IVT110" s="172"/>
      <c r="IVU110" s="172"/>
      <c r="IVV110" s="172"/>
      <c r="IVW110" s="172"/>
      <c r="IVX110" s="172"/>
      <c r="IVY110" s="172"/>
      <c r="IVZ110" s="172"/>
      <c r="IWA110" s="172"/>
      <c r="IWB110" s="172"/>
      <c r="IWC110" s="172"/>
      <c r="IWD110" s="172"/>
      <c r="IWE110" s="172"/>
      <c r="IWF110" s="172"/>
      <c r="IWG110" s="172"/>
      <c r="IWH110" s="172"/>
      <c r="IWI110" s="172"/>
      <c r="IWJ110" s="172"/>
      <c r="IWK110" s="172"/>
      <c r="IWL110" s="172"/>
      <c r="IWM110" s="172"/>
      <c r="IWN110" s="172"/>
      <c r="IWO110" s="172"/>
      <c r="IWP110" s="172"/>
      <c r="IWQ110" s="172"/>
      <c r="IWR110" s="172"/>
      <c r="IWS110" s="172"/>
      <c r="IWT110" s="172"/>
      <c r="IWU110" s="172"/>
      <c r="IWV110" s="172"/>
      <c r="IWW110" s="172"/>
      <c r="IWX110" s="172"/>
      <c r="IWY110" s="172"/>
      <c r="IWZ110" s="172"/>
      <c r="IXA110" s="172"/>
      <c r="IXB110" s="172"/>
      <c r="IXC110" s="172"/>
      <c r="IXD110" s="172"/>
      <c r="IXE110" s="172"/>
      <c r="IXF110" s="172"/>
      <c r="IXG110" s="172"/>
      <c r="IXH110" s="172"/>
      <c r="IXI110" s="172"/>
      <c r="IXJ110" s="172"/>
      <c r="IXK110" s="172"/>
      <c r="IXL110" s="172"/>
      <c r="IXM110" s="172"/>
      <c r="IXN110" s="172"/>
      <c r="IXO110" s="172"/>
      <c r="IXP110" s="172"/>
      <c r="IXQ110" s="172"/>
      <c r="IXR110" s="172"/>
      <c r="IXS110" s="172"/>
      <c r="IXT110" s="172"/>
      <c r="IXU110" s="172"/>
      <c r="IXV110" s="172"/>
      <c r="IXW110" s="172"/>
      <c r="IXX110" s="172"/>
      <c r="IXY110" s="172"/>
      <c r="IXZ110" s="172"/>
      <c r="IYA110" s="172"/>
      <c r="IYB110" s="172"/>
      <c r="IYC110" s="172"/>
      <c r="IYD110" s="172"/>
      <c r="IYE110" s="172"/>
      <c r="IYF110" s="172"/>
      <c r="IYG110" s="172"/>
      <c r="IYH110" s="172"/>
      <c r="IYI110" s="172"/>
      <c r="IYJ110" s="172"/>
      <c r="IYK110" s="172"/>
      <c r="IYL110" s="172"/>
      <c r="IYM110" s="172"/>
      <c r="IYN110" s="172"/>
      <c r="IYO110" s="172"/>
      <c r="IYP110" s="172"/>
      <c r="IYQ110" s="172"/>
      <c r="IYR110" s="172"/>
      <c r="IYS110" s="172"/>
      <c r="IYT110" s="172"/>
      <c r="IYU110" s="172"/>
      <c r="IYV110" s="172"/>
      <c r="IYW110" s="172"/>
      <c r="IYX110" s="172"/>
      <c r="IYY110" s="172"/>
      <c r="IYZ110" s="172"/>
      <c r="IZA110" s="172"/>
      <c r="IZB110" s="172"/>
      <c r="IZC110" s="172"/>
      <c r="IZD110" s="172"/>
      <c r="IZE110" s="172"/>
      <c r="IZF110" s="172"/>
      <c r="IZG110" s="172"/>
      <c r="IZH110" s="172"/>
      <c r="IZI110" s="172"/>
      <c r="IZJ110" s="172"/>
      <c r="IZK110" s="172"/>
      <c r="IZL110" s="172"/>
      <c r="IZM110" s="172"/>
      <c r="IZN110" s="172"/>
      <c r="IZO110" s="172"/>
      <c r="IZP110" s="172"/>
      <c r="IZQ110" s="172"/>
      <c r="IZR110" s="172"/>
      <c r="IZS110" s="172"/>
      <c r="IZT110" s="172"/>
      <c r="IZU110" s="172"/>
      <c r="IZV110" s="172"/>
      <c r="IZW110" s="172"/>
      <c r="IZX110" s="172"/>
      <c r="IZY110" s="172"/>
      <c r="IZZ110" s="172"/>
      <c r="JAA110" s="172"/>
      <c r="JAB110" s="172"/>
      <c r="JAC110" s="172"/>
      <c r="JAD110" s="172"/>
      <c r="JAE110" s="172"/>
      <c r="JAF110" s="172"/>
      <c r="JAG110" s="172"/>
      <c r="JAH110" s="172"/>
      <c r="JAI110" s="172"/>
      <c r="JAJ110" s="172"/>
      <c r="JAK110" s="172"/>
      <c r="JAL110" s="172"/>
      <c r="JAM110" s="172"/>
      <c r="JAN110" s="172"/>
      <c r="JAO110" s="172"/>
      <c r="JAP110" s="172"/>
      <c r="JAQ110" s="172"/>
      <c r="JAR110" s="172"/>
      <c r="JAS110" s="172"/>
      <c r="JAT110" s="172"/>
      <c r="JAU110" s="172"/>
      <c r="JAV110" s="172"/>
      <c r="JAW110" s="172"/>
      <c r="JAX110" s="172"/>
      <c r="JAY110" s="172"/>
      <c r="JAZ110" s="172"/>
      <c r="JBA110" s="172"/>
      <c r="JBB110" s="172"/>
      <c r="JBC110" s="172"/>
      <c r="JBD110" s="172"/>
      <c r="JBE110" s="172"/>
      <c r="JBF110" s="172"/>
      <c r="JBG110" s="172"/>
      <c r="JBH110" s="172"/>
      <c r="JBI110" s="172"/>
      <c r="JBJ110" s="172"/>
      <c r="JBK110" s="172"/>
      <c r="JBL110" s="172"/>
      <c r="JBM110" s="172"/>
      <c r="JBN110" s="172"/>
      <c r="JBO110" s="172"/>
      <c r="JBP110" s="172"/>
      <c r="JBQ110" s="172"/>
      <c r="JBR110" s="172"/>
      <c r="JBS110" s="172"/>
      <c r="JBT110" s="172"/>
      <c r="JBU110" s="172"/>
      <c r="JBV110" s="172"/>
      <c r="JBW110" s="172"/>
      <c r="JBX110" s="172"/>
      <c r="JBY110" s="172"/>
      <c r="JBZ110" s="172"/>
      <c r="JCA110" s="172"/>
      <c r="JCB110" s="172"/>
      <c r="JCC110" s="172"/>
      <c r="JCD110" s="172"/>
      <c r="JCE110" s="172"/>
      <c r="JCF110" s="172"/>
      <c r="JCG110" s="172"/>
      <c r="JCH110" s="172"/>
      <c r="JCI110" s="172"/>
      <c r="JCJ110" s="172"/>
      <c r="JCK110" s="172"/>
      <c r="JCL110" s="172"/>
      <c r="JCM110" s="172"/>
      <c r="JCN110" s="172"/>
      <c r="JCO110" s="172"/>
      <c r="JCP110" s="172"/>
      <c r="JCQ110" s="172"/>
      <c r="JCR110" s="172"/>
      <c r="JCS110" s="172"/>
      <c r="JCT110" s="172"/>
      <c r="JCU110" s="172"/>
      <c r="JCV110" s="172"/>
      <c r="JCW110" s="172"/>
      <c r="JCX110" s="172"/>
      <c r="JCY110" s="172"/>
      <c r="JCZ110" s="172"/>
      <c r="JDA110" s="172"/>
      <c r="JDB110" s="172"/>
      <c r="JDC110" s="172"/>
      <c r="JDD110" s="172"/>
      <c r="JDE110" s="172"/>
      <c r="JDF110" s="172"/>
      <c r="JDG110" s="172"/>
      <c r="JDH110" s="172"/>
      <c r="JDI110" s="172"/>
      <c r="JDJ110" s="172"/>
      <c r="JDK110" s="172"/>
      <c r="JDL110" s="172"/>
      <c r="JDM110" s="172"/>
      <c r="JDN110" s="172"/>
      <c r="JDO110" s="172"/>
      <c r="JDP110" s="172"/>
      <c r="JDQ110" s="172"/>
      <c r="JDR110" s="172"/>
      <c r="JDS110" s="172"/>
      <c r="JDT110" s="172"/>
      <c r="JDU110" s="172"/>
      <c r="JDV110" s="172"/>
      <c r="JDW110" s="172"/>
      <c r="JDX110" s="172"/>
      <c r="JDY110" s="172"/>
      <c r="JDZ110" s="172"/>
      <c r="JEA110" s="172"/>
      <c r="JEB110" s="172"/>
      <c r="JEC110" s="172"/>
      <c r="JED110" s="172"/>
      <c r="JEE110" s="172"/>
      <c r="JEF110" s="172"/>
      <c r="JEG110" s="172"/>
      <c r="JEH110" s="172"/>
      <c r="JEI110" s="172"/>
      <c r="JEJ110" s="172"/>
      <c r="JEK110" s="172"/>
      <c r="JEL110" s="172"/>
      <c r="JEM110" s="172"/>
      <c r="JEN110" s="172"/>
      <c r="JEO110" s="172"/>
      <c r="JEP110" s="172"/>
      <c r="JEQ110" s="172"/>
      <c r="JER110" s="172"/>
      <c r="JES110" s="172"/>
      <c r="JET110" s="172"/>
      <c r="JEU110" s="172"/>
      <c r="JEV110" s="172"/>
      <c r="JEW110" s="172"/>
      <c r="JEX110" s="172"/>
      <c r="JEY110" s="172"/>
      <c r="JEZ110" s="172"/>
      <c r="JFA110" s="172"/>
      <c r="JFB110" s="172"/>
      <c r="JFC110" s="172"/>
      <c r="JFD110" s="172"/>
      <c r="JFE110" s="172"/>
      <c r="JFF110" s="172"/>
      <c r="JFG110" s="172"/>
      <c r="JFH110" s="172"/>
      <c r="JFI110" s="172"/>
      <c r="JFJ110" s="172"/>
      <c r="JFK110" s="172"/>
      <c r="JFL110" s="172"/>
      <c r="JFM110" s="172"/>
      <c r="JFN110" s="172"/>
      <c r="JFO110" s="172"/>
      <c r="JFP110" s="172"/>
      <c r="JFQ110" s="172"/>
      <c r="JFR110" s="172"/>
      <c r="JFS110" s="172"/>
      <c r="JFT110" s="172"/>
      <c r="JFU110" s="172"/>
      <c r="JFV110" s="172"/>
      <c r="JFW110" s="172"/>
      <c r="JFX110" s="172"/>
      <c r="JFY110" s="172"/>
      <c r="JFZ110" s="172"/>
      <c r="JGA110" s="172"/>
      <c r="JGB110" s="172"/>
      <c r="JGC110" s="172"/>
      <c r="JGD110" s="172"/>
      <c r="JGE110" s="172"/>
      <c r="JGF110" s="172"/>
      <c r="JGG110" s="172"/>
      <c r="JGH110" s="172"/>
      <c r="JGI110" s="172"/>
      <c r="JGJ110" s="172"/>
      <c r="JGK110" s="172"/>
      <c r="JGL110" s="172"/>
      <c r="JGM110" s="172"/>
      <c r="JGN110" s="172"/>
      <c r="JGO110" s="172"/>
      <c r="JGP110" s="172"/>
      <c r="JGQ110" s="172"/>
      <c r="JGR110" s="172"/>
      <c r="JGS110" s="172"/>
      <c r="JGT110" s="172"/>
      <c r="JGU110" s="172"/>
      <c r="JGV110" s="172"/>
      <c r="JGW110" s="172"/>
      <c r="JGX110" s="172"/>
      <c r="JGY110" s="172"/>
      <c r="JGZ110" s="172"/>
      <c r="JHA110" s="172"/>
      <c r="JHB110" s="172"/>
      <c r="JHC110" s="172"/>
      <c r="JHD110" s="172"/>
      <c r="JHE110" s="172"/>
      <c r="JHF110" s="172"/>
      <c r="JHG110" s="172"/>
      <c r="JHH110" s="172"/>
      <c r="JHI110" s="172"/>
      <c r="JHJ110" s="172"/>
      <c r="JHK110" s="172"/>
      <c r="JHL110" s="172"/>
      <c r="JHM110" s="172"/>
      <c r="JHN110" s="172"/>
      <c r="JHO110" s="172"/>
      <c r="JHP110" s="172"/>
      <c r="JHQ110" s="172"/>
      <c r="JHR110" s="172"/>
      <c r="JHS110" s="172"/>
      <c r="JHT110" s="172"/>
      <c r="JHU110" s="172"/>
      <c r="JHV110" s="172"/>
      <c r="JHW110" s="172"/>
      <c r="JHX110" s="172"/>
      <c r="JHY110" s="172"/>
      <c r="JHZ110" s="172"/>
      <c r="JIA110" s="172"/>
      <c r="JIB110" s="172"/>
      <c r="JIC110" s="172"/>
      <c r="JID110" s="172"/>
      <c r="JIE110" s="172"/>
      <c r="JIF110" s="172"/>
      <c r="JIG110" s="172"/>
      <c r="JIH110" s="172"/>
      <c r="JII110" s="172"/>
      <c r="JIJ110" s="172"/>
      <c r="JIK110" s="172"/>
      <c r="JIL110" s="172"/>
      <c r="JIM110" s="172"/>
      <c r="JIN110" s="172"/>
      <c r="JIO110" s="172"/>
      <c r="JIP110" s="172"/>
      <c r="JIQ110" s="172"/>
      <c r="JIR110" s="172"/>
      <c r="JIS110" s="172"/>
      <c r="JIT110" s="172"/>
      <c r="JIU110" s="172"/>
      <c r="JIV110" s="172"/>
      <c r="JIW110" s="172"/>
      <c r="JIX110" s="172"/>
      <c r="JIY110" s="172"/>
      <c r="JIZ110" s="172"/>
      <c r="JJA110" s="172"/>
      <c r="JJB110" s="172"/>
      <c r="JJC110" s="172"/>
      <c r="JJD110" s="172"/>
      <c r="JJE110" s="172"/>
      <c r="JJF110" s="172"/>
      <c r="JJG110" s="172"/>
      <c r="JJH110" s="172"/>
      <c r="JJI110" s="172"/>
      <c r="JJJ110" s="172"/>
      <c r="JJK110" s="172"/>
      <c r="JJL110" s="172"/>
      <c r="JJM110" s="172"/>
      <c r="JJN110" s="172"/>
      <c r="JJO110" s="172"/>
      <c r="JJP110" s="172"/>
      <c r="JJQ110" s="172"/>
      <c r="JJR110" s="172"/>
      <c r="JJS110" s="172"/>
      <c r="JJT110" s="172"/>
      <c r="JJU110" s="172"/>
      <c r="JJV110" s="172"/>
      <c r="JJW110" s="172"/>
      <c r="JJX110" s="172"/>
      <c r="JJY110" s="172"/>
      <c r="JJZ110" s="172"/>
      <c r="JKA110" s="172"/>
      <c r="JKB110" s="172"/>
      <c r="JKC110" s="172"/>
      <c r="JKD110" s="172"/>
      <c r="JKE110" s="172"/>
      <c r="JKF110" s="172"/>
      <c r="JKG110" s="172"/>
      <c r="JKH110" s="172"/>
      <c r="JKI110" s="172"/>
      <c r="JKJ110" s="172"/>
      <c r="JKK110" s="172"/>
      <c r="JKL110" s="172"/>
      <c r="JKM110" s="172"/>
      <c r="JKN110" s="172"/>
      <c r="JKO110" s="172"/>
      <c r="JKP110" s="172"/>
      <c r="JKQ110" s="172"/>
      <c r="JKR110" s="172"/>
      <c r="JKS110" s="172"/>
      <c r="JKT110" s="172"/>
      <c r="JKU110" s="172"/>
      <c r="JKV110" s="172"/>
      <c r="JKW110" s="172"/>
      <c r="JKX110" s="172"/>
      <c r="JKY110" s="172"/>
      <c r="JKZ110" s="172"/>
      <c r="JLA110" s="172"/>
      <c r="JLB110" s="172"/>
      <c r="JLC110" s="172"/>
      <c r="JLD110" s="172"/>
      <c r="JLE110" s="172"/>
      <c r="JLF110" s="172"/>
      <c r="JLG110" s="172"/>
      <c r="JLH110" s="172"/>
      <c r="JLI110" s="172"/>
      <c r="JLJ110" s="172"/>
      <c r="JLK110" s="172"/>
      <c r="JLL110" s="172"/>
      <c r="JLM110" s="172"/>
      <c r="JLN110" s="172"/>
      <c r="JLO110" s="172"/>
      <c r="JLP110" s="172"/>
      <c r="JLQ110" s="172"/>
      <c r="JLR110" s="172"/>
      <c r="JLS110" s="172"/>
      <c r="JLT110" s="172"/>
      <c r="JLU110" s="172"/>
      <c r="JLV110" s="172"/>
      <c r="JLW110" s="172"/>
      <c r="JLX110" s="172"/>
      <c r="JLY110" s="172"/>
      <c r="JLZ110" s="172"/>
      <c r="JMA110" s="172"/>
      <c r="JMB110" s="172"/>
      <c r="JMC110" s="172"/>
      <c r="JMD110" s="172"/>
      <c r="JME110" s="172"/>
      <c r="JMF110" s="172"/>
      <c r="JMG110" s="172"/>
      <c r="JMH110" s="172"/>
      <c r="JMI110" s="172"/>
      <c r="JMJ110" s="172"/>
      <c r="JMK110" s="172"/>
      <c r="JML110" s="172"/>
      <c r="JMM110" s="172"/>
      <c r="JMN110" s="172"/>
      <c r="JMO110" s="172"/>
      <c r="JMP110" s="172"/>
      <c r="JMQ110" s="172"/>
      <c r="JMR110" s="172"/>
      <c r="JMS110" s="172"/>
      <c r="JMT110" s="172"/>
      <c r="JMU110" s="172"/>
      <c r="JMV110" s="172"/>
      <c r="JMW110" s="172"/>
      <c r="JMX110" s="172"/>
      <c r="JMY110" s="172"/>
      <c r="JMZ110" s="172"/>
      <c r="JNA110" s="172"/>
      <c r="JNB110" s="172"/>
      <c r="JNC110" s="172"/>
      <c r="JND110" s="172"/>
      <c r="JNE110" s="172"/>
      <c r="JNF110" s="172"/>
      <c r="JNG110" s="172"/>
      <c r="JNH110" s="172"/>
      <c r="JNI110" s="172"/>
      <c r="JNJ110" s="172"/>
      <c r="JNK110" s="172"/>
      <c r="JNL110" s="172"/>
      <c r="JNM110" s="172"/>
      <c r="JNN110" s="172"/>
      <c r="JNO110" s="172"/>
      <c r="JNP110" s="172"/>
      <c r="JNQ110" s="172"/>
      <c r="JNR110" s="172"/>
      <c r="JNS110" s="172"/>
      <c r="JNT110" s="172"/>
      <c r="JNU110" s="172"/>
      <c r="JNV110" s="172"/>
      <c r="JNW110" s="172"/>
      <c r="JNX110" s="172"/>
      <c r="JNY110" s="172"/>
      <c r="JNZ110" s="172"/>
      <c r="JOA110" s="172"/>
      <c r="JOB110" s="172"/>
      <c r="JOC110" s="172"/>
      <c r="JOD110" s="172"/>
      <c r="JOE110" s="172"/>
      <c r="JOF110" s="172"/>
      <c r="JOG110" s="172"/>
      <c r="JOH110" s="172"/>
      <c r="JOI110" s="172"/>
      <c r="JOJ110" s="172"/>
      <c r="JOK110" s="172"/>
      <c r="JOL110" s="172"/>
      <c r="JOM110" s="172"/>
      <c r="JON110" s="172"/>
      <c r="JOO110" s="172"/>
      <c r="JOP110" s="172"/>
      <c r="JOQ110" s="172"/>
      <c r="JOR110" s="172"/>
      <c r="JOS110" s="172"/>
      <c r="JOT110" s="172"/>
      <c r="JOU110" s="172"/>
      <c r="JOV110" s="172"/>
      <c r="JOW110" s="172"/>
      <c r="JOX110" s="172"/>
      <c r="JOY110" s="172"/>
      <c r="JOZ110" s="172"/>
      <c r="JPA110" s="172"/>
      <c r="JPB110" s="172"/>
      <c r="JPC110" s="172"/>
      <c r="JPD110" s="172"/>
      <c r="JPE110" s="172"/>
      <c r="JPF110" s="172"/>
      <c r="JPG110" s="172"/>
      <c r="JPH110" s="172"/>
      <c r="JPI110" s="172"/>
      <c r="JPJ110" s="172"/>
      <c r="JPK110" s="172"/>
      <c r="JPL110" s="172"/>
      <c r="JPM110" s="172"/>
      <c r="JPN110" s="172"/>
      <c r="JPO110" s="172"/>
      <c r="JPP110" s="172"/>
      <c r="JPQ110" s="172"/>
      <c r="JPR110" s="172"/>
      <c r="JPS110" s="172"/>
      <c r="JPT110" s="172"/>
      <c r="JPU110" s="172"/>
      <c r="JPV110" s="172"/>
      <c r="JPW110" s="172"/>
      <c r="JPX110" s="172"/>
      <c r="JPY110" s="172"/>
      <c r="JPZ110" s="172"/>
      <c r="JQA110" s="172"/>
      <c r="JQB110" s="172"/>
      <c r="JQC110" s="172"/>
      <c r="JQD110" s="172"/>
      <c r="JQE110" s="172"/>
      <c r="JQF110" s="172"/>
      <c r="JQG110" s="172"/>
      <c r="JQH110" s="172"/>
      <c r="JQI110" s="172"/>
      <c r="JQJ110" s="172"/>
      <c r="JQK110" s="172"/>
      <c r="JQL110" s="172"/>
      <c r="JQM110" s="172"/>
      <c r="JQN110" s="172"/>
      <c r="JQO110" s="172"/>
      <c r="JQP110" s="172"/>
      <c r="JQQ110" s="172"/>
      <c r="JQR110" s="172"/>
      <c r="JQS110" s="172"/>
      <c r="JQT110" s="172"/>
      <c r="JQU110" s="172"/>
      <c r="JQV110" s="172"/>
      <c r="JQW110" s="172"/>
      <c r="JQX110" s="172"/>
      <c r="JQY110" s="172"/>
      <c r="JQZ110" s="172"/>
      <c r="JRA110" s="172"/>
      <c r="JRB110" s="172"/>
      <c r="JRC110" s="172"/>
      <c r="JRD110" s="172"/>
      <c r="JRE110" s="172"/>
      <c r="JRF110" s="172"/>
      <c r="JRG110" s="172"/>
      <c r="JRH110" s="172"/>
      <c r="JRI110" s="172"/>
      <c r="JRJ110" s="172"/>
      <c r="JRK110" s="172"/>
      <c r="JRL110" s="172"/>
      <c r="JRM110" s="172"/>
      <c r="JRN110" s="172"/>
      <c r="JRO110" s="172"/>
      <c r="JRP110" s="172"/>
      <c r="JRQ110" s="172"/>
      <c r="JRR110" s="172"/>
      <c r="JRS110" s="172"/>
      <c r="JRT110" s="172"/>
      <c r="JRU110" s="172"/>
      <c r="JRV110" s="172"/>
      <c r="JRW110" s="172"/>
      <c r="JRX110" s="172"/>
      <c r="JRY110" s="172"/>
      <c r="JRZ110" s="172"/>
      <c r="JSA110" s="172"/>
      <c r="JSB110" s="172"/>
      <c r="JSC110" s="172"/>
      <c r="JSD110" s="172"/>
      <c r="JSE110" s="172"/>
      <c r="JSF110" s="172"/>
      <c r="JSG110" s="172"/>
      <c r="JSH110" s="172"/>
      <c r="JSI110" s="172"/>
      <c r="JSJ110" s="172"/>
      <c r="JSK110" s="172"/>
      <c r="JSL110" s="172"/>
      <c r="JSM110" s="172"/>
      <c r="JSN110" s="172"/>
      <c r="JSO110" s="172"/>
      <c r="JSP110" s="172"/>
      <c r="JSQ110" s="172"/>
      <c r="JSR110" s="172"/>
      <c r="JSS110" s="172"/>
      <c r="JST110" s="172"/>
      <c r="JSU110" s="172"/>
      <c r="JSV110" s="172"/>
      <c r="JSW110" s="172"/>
      <c r="JSX110" s="172"/>
      <c r="JSY110" s="172"/>
      <c r="JSZ110" s="172"/>
      <c r="JTA110" s="172"/>
      <c r="JTB110" s="172"/>
      <c r="JTC110" s="172"/>
      <c r="JTD110" s="172"/>
      <c r="JTE110" s="172"/>
      <c r="JTF110" s="172"/>
      <c r="JTG110" s="172"/>
      <c r="JTH110" s="172"/>
      <c r="JTI110" s="172"/>
      <c r="JTJ110" s="172"/>
      <c r="JTK110" s="172"/>
      <c r="JTL110" s="172"/>
      <c r="JTM110" s="172"/>
      <c r="JTN110" s="172"/>
      <c r="JTO110" s="172"/>
      <c r="JTP110" s="172"/>
      <c r="JTQ110" s="172"/>
      <c r="JTR110" s="172"/>
      <c r="JTS110" s="172"/>
      <c r="JTT110" s="172"/>
      <c r="JTU110" s="172"/>
      <c r="JTV110" s="172"/>
      <c r="JTW110" s="172"/>
      <c r="JTX110" s="172"/>
      <c r="JTY110" s="172"/>
      <c r="JTZ110" s="172"/>
      <c r="JUA110" s="172"/>
      <c r="JUB110" s="172"/>
      <c r="JUC110" s="172"/>
      <c r="JUD110" s="172"/>
      <c r="JUE110" s="172"/>
      <c r="JUF110" s="172"/>
      <c r="JUG110" s="172"/>
      <c r="JUH110" s="172"/>
      <c r="JUI110" s="172"/>
      <c r="JUJ110" s="172"/>
      <c r="JUK110" s="172"/>
      <c r="JUL110" s="172"/>
      <c r="JUM110" s="172"/>
      <c r="JUN110" s="172"/>
      <c r="JUO110" s="172"/>
      <c r="JUP110" s="172"/>
      <c r="JUQ110" s="172"/>
      <c r="JUR110" s="172"/>
      <c r="JUS110" s="172"/>
      <c r="JUT110" s="172"/>
      <c r="JUU110" s="172"/>
      <c r="JUV110" s="172"/>
      <c r="JUW110" s="172"/>
      <c r="JUX110" s="172"/>
      <c r="JUY110" s="172"/>
      <c r="JUZ110" s="172"/>
      <c r="JVA110" s="172"/>
      <c r="JVB110" s="172"/>
      <c r="JVC110" s="172"/>
      <c r="JVD110" s="172"/>
      <c r="JVE110" s="172"/>
      <c r="JVF110" s="172"/>
      <c r="JVG110" s="172"/>
      <c r="JVH110" s="172"/>
      <c r="JVI110" s="172"/>
      <c r="JVJ110" s="172"/>
      <c r="JVK110" s="172"/>
      <c r="JVL110" s="172"/>
      <c r="JVM110" s="172"/>
      <c r="JVN110" s="172"/>
      <c r="JVO110" s="172"/>
      <c r="JVP110" s="172"/>
      <c r="JVQ110" s="172"/>
      <c r="JVR110" s="172"/>
      <c r="JVS110" s="172"/>
      <c r="JVT110" s="172"/>
      <c r="JVU110" s="172"/>
      <c r="JVV110" s="172"/>
      <c r="JVW110" s="172"/>
      <c r="JVX110" s="172"/>
      <c r="JVY110" s="172"/>
      <c r="JVZ110" s="172"/>
      <c r="JWA110" s="172"/>
      <c r="JWB110" s="172"/>
      <c r="JWC110" s="172"/>
      <c r="JWD110" s="172"/>
      <c r="JWE110" s="172"/>
      <c r="JWF110" s="172"/>
      <c r="JWG110" s="172"/>
      <c r="JWH110" s="172"/>
      <c r="JWI110" s="172"/>
      <c r="JWJ110" s="172"/>
      <c r="JWK110" s="172"/>
      <c r="JWL110" s="172"/>
      <c r="JWM110" s="172"/>
      <c r="JWN110" s="172"/>
      <c r="JWO110" s="172"/>
      <c r="JWP110" s="172"/>
      <c r="JWQ110" s="172"/>
      <c r="JWR110" s="172"/>
      <c r="JWS110" s="172"/>
      <c r="JWT110" s="172"/>
      <c r="JWU110" s="172"/>
      <c r="JWV110" s="172"/>
      <c r="JWW110" s="172"/>
      <c r="JWX110" s="172"/>
      <c r="JWY110" s="172"/>
      <c r="JWZ110" s="172"/>
      <c r="JXA110" s="172"/>
      <c r="JXB110" s="172"/>
      <c r="JXC110" s="172"/>
      <c r="JXD110" s="172"/>
      <c r="JXE110" s="172"/>
      <c r="JXF110" s="172"/>
      <c r="JXG110" s="172"/>
      <c r="JXH110" s="172"/>
      <c r="JXI110" s="172"/>
      <c r="JXJ110" s="172"/>
      <c r="JXK110" s="172"/>
      <c r="JXL110" s="172"/>
      <c r="JXM110" s="172"/>
      <c r="JXN110" s="172"/>
      <c r="JXO110" s="172"/>
      <c r="JXP110" s="172"/>
      <c r="JXQ110" s="172"/>
      <c r="JXR110" s="172"/>
      <c r="JXS110" s="172"/>
      <c r="JXT110" s="172"/>
      <c r="JXU110" s="172"/>
      <c r="JXV110" s="172"/>
      <c r="JXW110" s="172"/>
      <c r="JXX110" s="172"/>
      <c r="JXY110" s="172"/>
      <c r="JXZ110" s="172"/>
      <c r="JYA110" s="172"/>
      <c r="JYB110" s="172"/>
      <c r="JYC110" s="172"/>
      <c r="JYD110" s="172"/>
      <c r="JYE110" s="172"/>
      <c r="JYF110" s="172"/>
      <c r="JYG110" s="172"/>
      <c r="JYH110" s="172"/>
      <c r="JYI110" s="172"/>
      <c r="JYJ110" s="172"/>
      <c r="JYK110" s="172"/>
      <c r="JYL110" s="172"/>
      <c r="JYM110" s="172"/>
      <c r="JYN110" s="172"/>
      <c r="JYO110" s="172"/>
      <c r="JYP110" s="172"/>
      <c r="JYQ110" s="172"/>
      <c r="JYR110" s="172"/>
      <c r="JYS110" s="172"/>
      <c r="JYT110" s="172"/>
      <c r="JYU110" s="172"/>
      <c r="JYV110" s="172"/>
      <c r="JYW110" s="172"/>
      <c r="JYX110" s="172"/>
      <c r="JYY110" s="172"/>
      <c r="JYZ110" s="172"/>
      <c r="JZA110" s="172"/>
      <c r="JZB110" s="172"/>
      <c r="JZC110" s="172"/>
      <c r="JZD110" s="172"/>
      <c r="JZE110" s="172"/>
      <c r="JZF110" s="172"/>
      <c r="JZG110" s="172"/>
      <c r="JZH110" s="172"/>
      <c r="JZI110" s="172"/>
      <c r="JZJ110" s="172"/>
      <c r="JZK110" s="172"/>
      <c r="JZL110" s="172"/>
      <c r="JZM110" s="172"/>
      <c r="JZN110" s="172"/>
      <c r="JZO110" s="172"/>
      <c r="JZP110" s="172"/>
      <c r="JZQ110" s="172"/>
      <c r="JZR110" s="172"/>
      <c r="JZS110" s="172"/>
      <c r="JZT110" s="172"/>
      <c r="JZU110" s="172"/>
      <c r="JZV110" s="172"/>
      <c r="JZW110" s="172"/>
      <c r="JZX110" s="172"/>
      <c r="JZY110" s="172"/>
      <c r="JZZ110" s="172"/>
      <c r="KAA110" s="172"/>
      <c r="KAB110" s="172"/>
      <c r="KAC110" s="172"/>
      <c r="KAD110" s="172"/>
      <c r="KAE110" s="172"/>
      <c r="KAF110" s="172"/>
      <c r="KAG110" s="172"/>
      <c r="KAH110" s="172"/>
      <c r="KAI110" s="172"/>
      <c r="KAJ110" s="172"/>
      <c r="KAK110" s="172"/>
      <c r="KAL110" s="172"/>
      <c r="KAM110" s="172"/>
      <c r="KAN110" s="172"/>
      <c r="KAO110" s="172"/>
      <c r="KAP110" s="172"/>
      <c r="KAQ110" s="172"/>
      <c r="KAR110" s="172"/>
      <c r="KAS110" s="172"/>
      <c r="KAT110" s="172"/>
      <c r="KAU110" s="172"/>
      <c r="KAV110" s="172"/>
      <c r="KAW110" s="172"/>
      <c r="KAX110" s="172"/>
      <c r="KAY110" s="172"/>
      <c r="KAZ110" s="172"/>
      <c r="KBA110" s="172"/>
      <c r="KBB110" s="172"/>
      <c r="KBC110" s="172"/>
      <c r="KBD110" s="172"/>
      <c r="KBE110" s="172"/>
      <c r="KBF110" s="172"/>
      <c r="KBG110" s="172"/>
      <c r="KBH110" s="172"/>
      <c r="KBI110" s="172"/>
      <c r="KBJ110" s="172"/>
      <c r="KBK110" s="172"/>
      <c r="KBL110" s="172"/>
      <c r="KBM110" s="172"/>
      <c r="KBN110" s="172"/>
      <c r="KBO110" s="172"/>
      <c r="KBP110" s="172"/>
      <c r="KBQ110" s="172"/>
      <c r="KBR110" s="172"/>
      <c r="KBS110" s="172"/>
      <c r="KBT110" s="172"/>
      <c r="KBU110" s="172"/>
      <c r="KBV110" s="172"/>
      <c r="KBW110" s="172"/>
      <c r="KBX110" s="172"/>
      <c r="KBY110" s="172"/>
      <c r="KBZ110" s="172"/>
      <c r="KCA110" s="172"/>
      <c r="KCB110" s="172"/>
      <c r="KCC110" s="172"/>
      <c r="KCD110" s="172"/>
      <c r="KCE110" s="172"/>
      <c r="KCF110" s="172"/>
      <c r="KCG110" s="172"/>
      <c r="KCH110" s="172"/>
      <c r="KCI110" s="172"/>
      <c r="KCJ110" s="172"/>
      <c r="KCK110" s="172"/>
      <c r="KCL110" s="172"/>
      <c r="KCM110" s="172"/>
      <c r="KCN110" s="172"/>
      <c r="KCO110" s="172"/>
      <c r="KCP110" s="172"/>
      <c r="KCQ110" s="172"/>
      <c r="KCR110" s="172"/>
      <c r="KCS110" s="172"/>
      <c r="KCT110" s="172"/>
      <c r="KCU110" s="172"/>
      <c r="KCV110" s="172"/>
      <c r="KCW110" s="172"/>
      <c r="KCX110" s="172"/>
      <c r="KCY110" s="172"/>
      <c r="KCZ110" s="172"/>
      <c r="KDA110" s="172"/>
      <c r="KDB110" s="172"/>
      <c r="KDC110" s="172"/>
      <c r="KDD110" s="172"/>
      <c r="KDE110" s="172"/>
      <c r="KDF110" s="172"/>
      <c r="KDG110" s="172"/>
      <c r="KDH110" s="172"/>
      <c r="KDI110" s="172"/>
      <c r="KDJ110" s="172"/>
      <c r="KDK110" s="172"/>
      <c r="KDL110" s="172"/>
      <c r="KDM110" s="172"/>
      <c r="KDN110" s="172"/>
      <c r="KDO110" s="172"/>
      <c r="KDP110" s="172"/>
      <c r="KDQ110" s="172"/>
      <c r="KDR110" s="172"/>
      <c r="KDS110" s="172"/>
      <c r="KDT110" s="172"/>
      <c r="KDU110" s="172"/>
      <c r="KDV110" s="172"/>
      <c r="KDW110" s="172"/>
      <c r="KDX110" s="172"/>
      <c r="KDY110" s="172"/>
      <c r="KDZ110" s="172"/>
      <c r="KEA110" s="172"/>
      <c r="KEB110" s="172"/>
      <c r="KEC110" s="172"/>
      <c r="KED110" s="172"/>
      <c r="KEE110" s="172"/>
      <c r="KEF110" s="172"/>
      <c r="KEG110" s="172"/>
      <c r="KEH110" s="172"/>
      <c r="KEI110" s="172"/>
      <c r="KEJ110" s="172"/>
      <c r="KEK110" s="172"/>
      <c r="KEL110" s="172"/>
      <c r="KEM110" s="172"/>
      <c r="KEN110" s="172"/>
      <c r="KEO110" s="172"/>
      <c r="KEP110" s="172"/>
      <c r="KEQ110" s="172"/>
      <c r="KER110" s="172"/>
      <c r="KES110" s="172"/>
      <c r="KET110" s="172"/>
      <c r="KEU110" s="172"/>
      <c r="KEV110" s="172"/>
      <c r="KEW110" s="172"/>
      <c r="KEX110" s="172"/>
      <c r="KEY110" s="172"/>
      <c r="KEZ110" s="172"/>
      <c r="KFA110" s="172"/>
      <c r="KFB110" s="172"/>
      <c r="KFC110" s="172"/>
      <c r="KFD110" s="172"/>
      <c r="KFE110" s="172"/>
      <c r="KFF110" s="172"/>
      <c r="KFG110" s="172"/>
      <c r="KFH110" s="172"/>
      <c r="KFI110" s="172"/>
      <c r="KFJ110" s="172"/>
      <c r="KFK110" s="172"/>
      <c r="KFL110" s="172"/>
      <c r="KFM110" s="172"/>
      <c r="KFN110" s="172"/>
      <c r="KFO110" s="172"/>
      <c r="KFP110" s="172"/>
      <c r="KFQ110" s="172"/>
      <c r="KFR110" s="172"/>
      <c r="KFS110" s="172"/>
      <c r="KFT110" s="172"/>
      <c r="KFU110" s="172"/>
      <c r="KFV110" s="172"/>
      <c r="KFW110" s="172"/>
      <c r="KFX110" s="172"/>
      <c r="KFY110" s="172"/>
      <c r="KFZ110" s="172"/>
      <c r="KGA110" s="172"/>
      <c r="KGB110" s="172"/>
      <c r="KGC110" s="172"/>
      <c r="KGD110" s="172"/>
      <c r="KGE110" s="172"/>
      <c r="KGF110" s="172"/>
      <c r="KGG110" s="172"/>
      <c r="KGH110" s="172"/>
      <c r="KGI110" s="172"/>
      <c r="KGJ110" s="172"/>
      <c r="KGK110" s="172"/>
      <c r="KGL110" s="172"/>
      <c r="KGM110" s="172"/>
      <c r="KGN110" s="172"/>
      <c r="KGO110" s="172"/>
      <c r="KGP110" s="172"/>
      <c r="KGQ110" s="172"/>
      <c r="KGR110" s="172"/>
      <c r="KGS110" s="172"/>
      <c r="KGT110" s="172"/>
      <c r="KGU110" s="172"/>
      <c r="KGV110" s="172"/>
      <c r="KGW110" s="172"/>
      <c r="KGX110" s="172"/>
      <c r="KGY110" s="172"/>
      <c r="KGZ110" s="172"/>
      <c r="KHA110" s="172"/>
      <c r="KHB110" s="172"/>
      <c r="KHC110" s="172"/>
      <c r="KHD110" s="172"/>
      <c r="KHE110" s="172"/>
      <c r="KHF110" s="172"/>
      <c r="KHG110" s="172"/>
      <c r="KHH110" s="172"/>
      <c r="KHI110" s="172"/>
      <c r="KHJ110" s="172"/>
      <c r="KHK110" s="172"/>
      <c r="KHL110" s="172"/>
      <c r="KHM110" s="172"/>
      <c r="KHN110" s="172"/>
      <c r="KHO110" s="172"/>
      <c r="KHP110" s="172"/>
      <c r="KHQ110" s="172"/>
      <c r="KHR110" s="172"/>
      <c r="KHS110" s="172"/>
      <c r="KHT110" s="172"/>
      <c r="KHU110" s="172"/>
      <c r="KHV110" s="172"/>
      <c r="KHW110" s="172"/>
      <c r="KHX110" s="172"/>
      <c r="KHY110" s="172"/>
      <c r="KHZ110" s="172"/>
      <c r="KIA110" s="172"/>
      <c r="KIB110" s="172"/>
      <c r="KIC110" s="172"/>
      <c r="KID110" s="172"/>
      <c r="KIE110" s="172"/>
      <c r="KIF110" s="172"/>
      <c r="KIG110" s="172"/>
      <c r="KIH110" s="172"/>
      <c r="KII110" s="172"/>
      <c r="KIJ110" s="172"/>
      <c r="KIK110" s="172"/>
      <c r="KIL110" s="172"/>
      <c r="KIM110" s="172"/>
      <c r="KIN110" s="172"/>
      <c r="KIO110" s="172"/>
      <c r="KIP110" s="172"/>
      <c r="KIQ110" s="172"/>
      <c r="KIR110" s="172"/>
      <c r="KIS110" s="172"/>
      <c r="KIT110" s="172"/>
      <c r="KIU110" s="172"/>
      <c r="KIV110" s="172"/>
      <c r="KIW110" s="172"/>
      <c r="KIX110" s="172"/>
      <c r="KIY110" s="172"/>
      <c r="KIZ110" s="172"/>
      <c r="KJA110" s="172"/>
      <c r="KJB110" s="172"/>
      <c r="KJC110" s="172"/>
      <c r="KJD110" s="172"/>
      <c r="KJE110" s="172"/>
      <c r="KJF110" s="172"/>
      <c r="KJG110" s="172"/>
      <c r="KJH110" s="172"/>
      <c r="KJI110" s="172"/>
      <c r="KJJ110" s="172"/>
      <c r="KJK110" s="172"/>
      <c r="KJL110" s="172"/>
      <c r="KJM110" s="172"/>
      <c r="KJN110" s="172"/>
      <c r="KJO110" s="172"/>
      <c r="KJP110" s="172"/>
      <c r="KJQ110" s="172"/>
      <c r="KJR110" s="172"/>
      <c r="KJS110" s="172"/>
      <c r="KJT110" s="172"/>
      <c r="KJU110" s="172"/>
      <c r="KJV110" s="172"/>
      <c r="KJW110" s="172"/>
      <c r="KJX110" s="172"/>
      <c r="KJY110" s="172"/>
      <c r="KJZ110" s="172"/>
      <c r="KKA110" s="172"/>
      <c r="KKB110" s="172"/>
      <c r="KKC110" s="172"/>
      <c r="KKD110" s="172"/>
      <c r="KKE110" s="172"/>
      <c r="KKF110" s="172"/>
      <c r="KKG110" s="172"/>
      <c r="KKH110" s="172"/>
      <c r="KKI110" s="172"/>
      <c r="KKJ110" s="172"/>
      <c r="KKK110" s="172"/>
      <c r="KKL110" s="172"/>
      <c r="KKM110" s="172"/>
      <c r="KKN110" s="172"/>
      <c r="KKO110" s="172"/>
      <c r="KKP110" s="172"/>
      <c r="KKQ110" s="172"/>
      <c r="KKR110" s="172"/>
      <c r="KKS110" s="172"/>
      <c r="KKT110" s="172"/>
      <c r="KKU110" s="172"/>
      <c r="KKV110" s="172"/>
      <c r="KKW110" s="172"/>
      <c r="KKX110" s="172"/>
      <c r="KKY110" s="172"/>
      <c r="KKZ110" s="172"/>
      <c r="KLA110" s="172"/>
      <c r="KLB110" s="172"/>
      <c r="KLC110" s="172"/>
      <c r="KLD110" s="172"/>
      <c r="KLE110" s="172"/>
      <c r="KLF110" s="172"/>
      <c r="KLG110" s="172"/>
      <c r="KLH110" s="172"/>
      <c r="KLI110" s="172"/>
      <c r="KLJ110" s="172"/>
      <c r="KLK110" s="172"/>
      <c r="KLL110" s="172"/>
      <c r="KLM110" s="172"/>
      <c r="KLN110" s="172"/>
      <c r="KLO110" s="172"/>
      <c r="KLP110" s="172"/>
      <c r="KLQ110" s="172"/>
      <c r="KLR110" s="172"/>
      <c r="KLS110" s="172"/>
      <c r="KLT110" s="172"/>
      <c r="KLU110" s="172"/>
      <c r="KLV110" s="172"/>
      <c r="KLW110" s="172"/>
      <c r="KLX110" s="172"/>
      <c r="KLY110" s="172"/>
      <c r="KLZ110" s="172"/>
      <c r="KMA110" s="172"/>
      <c r="KMB110" s="172"/>
      <c r="KMC110" s="172"/>
      <c r="KMD110" s="172"/>
      <c r="KME110" s="172"/>
      <c r="KMF110" s="172"/>
      <c r="KMG110" s="172"/>
      <c r="KMH110" s="172"/>
      <c r="KMI110" s="172"/>
      <c r="KMJ110" s="172"/>
      <c r="KMK110" s="172"/>
      <c r="KML110" s="172"/>
      <c r="KMM110" s="172"/>
      <c r="KMN110" s="172"/>
      <c r="KMO110" s="172"/>
      <c r="KMP110" s="172"/>
      <c r="KMQ110" s="172"/>
      <c r="KMR110" s="172"/>
      <c r="KMS110" s="172"/>
      <c r="KMT110" s="172"/>
      <c r="KMU110" s="172"/>
      <c r="KMV110" s="172"/>
      <c r="KMW110" s="172"/>
      <c r="KMX110" s="172"/>
      <c r="KMY110" s="172"/>
      <c r="KMZ110" s="172"/>
      <c r="KNA110" s="172"/>
      <c r="KNB110" s="172"/>
      <c r="KNC110" s="172"/>
      <c r="KND110" s="172"/>
      <c r="KNE110" s="172"/>
      <c r="KNF110" s="172"/>
      <c r="KNG110" s="172"/>
      <c r="KNH110" s="172"/>
      <c r="KNI110" s="172"/>
      <c r="KNJ110" s="172"/>
      <c r="KNK110" s="172"/>
      <c r="KNL110" s="172"/>
      <c r="KNM110" s="172"/>
      <c r="KNN110" s="172"/>
      <c r="KNO110" s="172"/>
      <c r="KNP110" s="172"/>
      <c r="KNQ110" s="172"/>
      <c r="KNR110" s="172"/>
      <c r="KNS110" s="172"/>
      <c r="KNT110" s="172"/>
      <c r="KNU110" s="172"/>
      <c r="KNV110" s="172"/>
      <c r="KNW110" s="172"/>
      <c r="KNX110" s="172"/>
      <c r="KNY110" s="172"/>
      <c r="KNZ110" s="172"/>
      <c r="KOA110" s="172"/>
      <c r="KOB110" s="172"/>
      <c r="KOC110" s="172"/>
      <c r="KOD110" s="172"/>
      <c r="KOE110" s="172"/>
      <c r="KOF110" s="172"/>
      <c r="KOG110" s="172"/>
      <c r="KOH110" s="172"/>
      <c r="KOI110" s="172"/>
      <c r="KOJ110" s="172"/>
      <c r="KOK110" s="172"/>
      <c r="KOL110" s="172"/>
      <c r="KOM110" s="172"/>
      <c r="KON110" s="172"/>
      <c r="KOO110" s="172"/>
      <c r="KOP110" s="172"/>
      <c r="KOQ110" s="172"/>
      <c r="KOR110" s="172"/>
      <c r="KOS110" s="172"/>
      <c r="KOT110" s="172"/>
      <c r="KOU110" s="172"/>
      <c r="KOV110" s="172"/>
      <c r="KOW110" s="172"/>
      <c r="KOX110" s="172"/>
      <c r="KOY110" s="172"/>
      <c r="KOZ110" s="172"/>
      <c r="KPA110" s="172"/>
      <c r="KPB110" s="172"/>
      <c r="KPC110" s="172"/>
      <c r="KPD110" s="172"/>
      <c r="KPE110" s="172"/>
      <c r="KPF110" s="172"/>
      <c r="KPG110" s="172"/>
      <c r="KPH110" s="172"/>
      <c r="KPI110" s="172"/>
      <c r="KPJ110" s="172"/>
      <c r="KPK110" s="172"/>
      <c r="KPL110" s="172"/>
      <c r="KPM110" s="172"/>
      <c r="KPN110" s="172"/>
      <c r="KPO110" s="172"/>
      <c r="KPP110" s="172"/>
      <c r="KPQ110" s="172"/>
      <c r="KPR110" s="172"/>
      <c r="KPS110" s="172"/>
      <c r="KPT110" s="172"/>
      <c r="KPU110" s="172"/>
      <c r="KPV110" s="172"/>
      <c r="KPW110" s="172"/>
      <c r="KPX110" s="172"/>
      <c r="KPY110" s="172"/>
      <c r="KPZ110" s="172"/>
      <c r="KQA110" s="172"/>
      <c r="KQB110" s="172"/>
      <c r="KQC110" s="172"/>
      <c r="KQD110" s="172"/>
      <c r="KQE110" s="172"/>
      <c r="KQF110" s="172"/>
      <c r="KQG110" s="172"/>
      <c r="KQH110" s="172"/>
      <c r="KQI110" s="172"/>
      <c r="KQJ110" s="172"/>
      <c r="KQK110" s="172"/>
      <c r="KQL110" s="172"/>
      <c r="KQM110" s="172"/>
      <c r="KQN110" s="172"/>
      <c r="KQO110" s="172"/>
      <c r="KQP110" s="172"/>
      <c r="KQQ110" s="172"/>
      <c r="KQR110" s="172"/>
      <c r="KQS110" s="172"/>
      <c r="KQT110" s="172"/>
      <c r="KQU110" s="172"/>
      <c r="KQV110" s="172"/>
      <c r="KQW110" s="172"/>
      <c r="KQX110" s="172"/>
      <c r="KQY110" s="172"/>
      <c r="KQZ110" s="172"/>
      <c r="KRA110" s="172"/>
      <c r="KRB110" s="172"/>
      <c r="KRC110" s="172"/>
      <c r="KRD110" s="172"/>
      <c r="KRE110" s="172"/>
      <c r="KRF110" s="172"/>
      <c r="KRG110" s="172"/>
      <c r="KRH110" s="172"/>
      <c r="KRI110" s="172"/>
      <c r="KRJ110" s="172"/>
      <c r="KRK110" s="172"/>
      <c r="KRL110" s="172"/>
      <c r="KRM110" s="172"/>
      <c r="KRN110" s="172"/>
      <c r="KRO110" s="172"/>
      <c r="KRP110" s="172"/>
      <c r="KRQ110" s="172"/>
      <c r="KRR110" s="172"/>
      <c r="KRS110" s="172"/>
      <c r="KRT110" s="172"/>
      <c r="KRU110" s="172"/>
      <c r="KRV110" s="172"/>
      <c r="KRW110" s="172"/>
      <c r="KRX110" s="172"/>
      <c r="KRY110" s="172"/>
      <c r="KRZ110" s="172"/>
      <c r="KSA110" s="172"/>
      <c r="KSB110" s="172"/>
      <c r="KSC110" s="172"/>
      <c r="KSD110" s="172"/>
      <c r="KSE110" s="172"/>
      <c r="KSF110" s="172"/>
      <c r="KSG110" s="172"/>
      <c r="KSH110" s="172"/>
      <c r="KSI110" s="172"/>
      <c r="KSJ110" s="172"/>
      <c r="KSK110" s="172"/>
      <c r="KSL110" s="172"/>
      <c r="KSM110" s="172"/>
      <c r="KSN110" s="172"/>
      <c r="KSO110" s="172"/>
      <c r="KSP110" s="172"/>
      <c r="KSQ110" s="172"/>
      <c r="KSR110" s="172"/>
      <c r="KSS110" s="172"/>
      <c r="KST110" s="172"/>
      <c r="KSU110" s="172"/>
      <c r="KSV110" s="172"/>
      <c r="KSW110" s="172"/>
      <c r="KSX110" s="172"/>
      <c r="KSY110" s="172"/>
      <c r="KSZ110" s="172"/>
      <c r="KTA110" s="172"/>
      <c r="KTB110" s="172"/>
      <c r="KTC110" s="172"/>
      <c r="KTD110" s="172"/>
      <c r="KTE110" s="172"/>
      <c r="KTF110" s="172"/>
      <c r="KTG110" s="172"/>
      <c r="KTH110" s="172"/>
      <c r="KTI110" s="172"/>
      <c r="KTJ110" s="172"/>
      <c r="KTK110" s="172"/>
      <c r="KTL110" s="172"/>
      <c r="KTM110" s="172"/>
      <c r="KTN110" s="172"/>
      <c r="KTO110" s="172"/>
      <c r="KTP110" s="172"/>
      <c r="KTQ110" s="172"/>
      <c r="KTR110" s="172"/>
      <c r="KTS110" s="172"/>
      <c r="KTT110" s="172"/>
      <c r="KTU110" s="172"/>
      <c r="KTV110" s="172"/>
      <c r="KTW110" s="172"/>
      <c r="KTX110" s="172"/>
      <c r="KTY110" s="172"/>
      <c r="KTZ110" s="172"/>
      <c r="KUA110" s="172"/>
      <c r="KUB110" s="172"/>
      <c r="KUC110" s="172"/>
      <c r="KUD110" s="172"/>
      <c r="KUE110" s="172"/>
      <c r="KUF110" s="172"/>
      <c r="KUG110" s="172"/>
      <c r="KUH110" s="172"/>
      <c r="KUI110" s="172"/>
      <c r="KUJ110" s="172"/>
      <c r="KUK110" s="172"/>
      <c r="KUL110" s="172"/>
      <c r="KUM110" s="172"/>
      <c r="KUN110" s="172"/>
      <c r="KUO110" s="172"/>
      <c r="KUP110" s="172"/>
      <c r="KUQ110" s="172"/>
      <c r="KUR110" s="172"/>
      <c r="KUS110" s="172"/>
      <c r="KUT110" s="172"/>
      <c r="KUU110" s="172"/>
      <c r="KUV110" s="172"/>
      <c r="KUW110" s="172"/>
      <c r="KUX110" s="172"/>
      <c r="KUY110" s="172"/>
      <c r="KUZ110" s="172"/>
      <c r="KVA110" s="172"/>
      <c r="KVB110" s="172"/>
      <c r="KVC110" s="172"/>
      <c r="KVD110" s="172"/>
      <c r="KVE110" s="172"/>
      <c r="KVF110" s="172"/>
      <c r="KVG110" s="172"/>
      <c r="KVH110" s="172"/>
      <c r="KVI110" s="172"/>
      <c r="KVJ110" s="172"/>
      <c r="KVK110" s="172"/>
      <c r="KVL110" s="172"/>
      <c r="KVM110" s="172"/>
      <c r="KVN110" s="172"/>
      <c r="KVO110" s="172"/>
      <c r="KVP110" s="172"/>
      <c r="KVQ110" s="172"/>
      <c r="KVR110" s="172"/>
      <c r="KVS110" s="172"/>
      <c r="KVT110" s="172"/>
      <c r="KVU110" s="172"/>
      <c r="KVV110" s="172"/>
      <c r="KVW110" s="172"/>
      <c r="KVX110" s="172"/>
      <c r="KVY110" s="172"/>
      <c r="KVZ110" s="172"/>
      <c r="KWA110" s="172"/>
      <c r="KWB110" s="172"/>
      <c r="KWC110" s="172"/>
      <c r="KWD110" s="172"/>
      <c r="KWE110" s="172"/>
      <c r="KWF110" s="172"/>
      <c r="KWG110" s="172"/>
      <c r="KWH110" s="172"/>
      <c r="KWI110" s="172"/>
      <c r="KWJ110" s="172"/>
      <c r="KWK110" s="172"/>
      <c r="KWL110" s="172"/>
      <c r="KWM110" s="172"/>
      <c r="KWN110" s="172"/>
      <c r="KWO110" s="172"/>
      <c r="KWP110" s="172"/>
      <c r="KWQ110" s="172"/>
      <c r="KWR110" s="172"/>
      <c r="KWS110" s="172"/>
      <c r="KWT110" s="172"/>
      <c r="KWU110" s="172"/>
      <c r="KWV110" s="172"/>
      <c r="KWW110" s="172"/>
      <c r="KWX110" s="172"/>
      <c r="KWY110" s="172"/>
      <c r="KWZ110" s="172"/>
      <c r="KXA110" s="172"/>
      <c r="KXB110" s="172"/>
      <c r="KXC110" s="172"/>
      <c r="KXD110" s="172"/>
      <c r="KXE110" s="172"/>
      <c r="KXF110" s="172"/>
      <c r="KXG110" s="172"/>
      <c r="KXH110" s="172"/>
      <c r="KXI110" s="172"/>
      <c r="KXJ110" s="172"/>
      <c r="KXK110" s="172"/>
      <c r="KXL110" s="172"/>
      <c r="KXM110" s="172"/>
      <c r="KXN110" s="172"/>
      <c r="KXO110" s="172"/>
      <c r="KXP110" s="172"/>
      <c r="KXQ110" s="172"/>
      <c r="KXR110" s="172"/>
      <c r="KXS110" s="172"/>
      <c r="KXT110" s="172"/>
      <c r="KXU110" s="172"/>
      <c r="KXV110" s="172"/>
      <c r="KXW110" s="172"/>
      <c r="KXX110" s="172"/>
      <c r="KXY110" s="172"/>
      <c r="KXZ110" s="172"/>
      <c r="KYA110" s="172"/>
      <c r="KYB110" s="172"/>
      <c r="KYC110" s="172"/>
      <c r="KYD110" s="172"/>
      <c r="KYE110" s="172"/>
      <c r="KYF110" s="172"/>
      <c r="KYG110" s="172"/>
      <c r="KYH110" s="172"/>
      <c r="KYI110" s="172"/>
      <c r="KYJ110" s="172"/>
      <c r="KYK110" s="172"/>
      <c r="KYL110" s="172"/>
      <c r="KYM110" s="172"/>
      <c r="KYN110" s="172"/>
      <c r="KYO110" s="172"/>
      <c r="KYP110" s="172"/>
      <c r="KYQ110" s="172"/>
      <c r="KYR110" s="172"/>
      <c r="KYS110" s="172"/>
      <c r="KYT110" s="172"/>
      <c r="KYU110" s="172"/>
      <c r="KYV110" s="172"/>
      <c r="KYW110" s="172"/>
      <c r="KYX110" s="172"/>
      <c r="KYY110" s="172"/>
      <c r="KYZ110" s="172"/>
      <c r="KZA110" s="172"/>
      <c r="KZB110" s="172"/>
      <c r="KZC110" s="172"/>
      <c r="KZD110" s="172"/>
      <c r="KZE110" s="172"/>
      <c r="KZF110" s="172"/>
      <c r="KZG110" s="172"/>
      <c r="KZH110" s="172"/>
      <c r="KZI110" s="172"/>
      <c r="KZJ110" s="172"/>
      <c r="KZK110" s="172"/>
      <c r="KZL110" s="172"/>
      <c r="KZM110" s="172"/>
      <c r="KZN110" s="172"/>
      <c r="KZO110" s="172"/>
      <c r="KZP110" s="172"/>
      <c r="KZQ110" s="172"/>
      <c r="KZR110" s="172"/>
      <c r="KZS110" s="172"/>
      <c r="KZT110" s="172"/>
      <c r="KZU110" s="172"/>
      <c r="KZV110" s="172"/>
      <c r="KZW110" s="172"/>
      <c r="KZX110" s="172"/>
      <c r="KZY110" s="172"/>
      <c r="KZZ110" s="172"/>
      <c r="LAA110" s="172"/>
      <c r="LAB110" s="172"/>
      <c r="LAC110" s="172"/>
      <c r="LAD110" s="172"/>
      <c r="LAE110" s="172"/>
      <c r="LAF110" s="172"/>
      <c r="LAG110" s="172"/>
      <c r="LAH110" s="172"/>
      <c r="LAI110" s="172"/>
      <c r="LAJ110" s="172"/>
      <c r="LAK110" s="172"/>
      <c r="LAL110" s="172"/>
      <c r="LAM110" s="172"/>
      <c r="LAN110" s="172"/>
      <c r="LAO110" s="172"/>
      <c r="LAP110" s="172"/>
      <c r="LAQ110" s="172"/>
      <c r="LAR110" s="172"/>
      <c r="LAS110" s="172"/>
      <c r="LAT110" s="172"/>
      <c r="LAU110" s="172"/>
      <c r="LAV110" s="172"/>
      <c r="LAW110" s="172"/>
      <c r="LAX110" s="172"/>
      <c r="LAY110" s="172"/>
      <c r="LAZ110" s="172"/>
      <c r="LBA110" s="172"/>
      <c r="LBB110" s="172"/>
      <c r="LBC110" s="172"/>
      <c r="LBD110" s="172"/>
      <c r="LBE110" s="172"/>
      <c r="LBF110" s="172"/>
      <c r="LBG110" s="172"/>
      <c r="LBH110" s="172"/>
      <c r="LBI110" s="172"/>
      <c r="LBJ110" s="172"/>
      <c r="LBK110" s="172"/>
      <c r="LBL110" s="172"/>
      <c r="LBM110" s="172"/>
      <c r="LBN110" s="172"/>
      <c r="LBO110" s="172"/>
      <c r="LBP110" s="172"/>
      <c r="LBQ110" s="172"/>
      <c r="LBR110" s="172"/>
      <c r="LBS110" s="172"/>
      <c r="LBT110" s="172"/>
      <c r="LBU110" s="172"/>
      <c r="LBV110" s="172"/>
      <c r="LBW110" s="172"/>
      <c r="LBX110" s="172"/>
      <c r="LBY110" s="172"/>
      <c r="LBZ110" s="172"/>
      <c r="LCA110" s="172"/>
      <c r="LCB110" s="172"/>
      <c r="LCC110" s="172"/>
      <c r="LCD110" s="172"/>
      <c r="LCE110" s="172"/>
      <c r="LCF110" s="172"/>
      <c r="LCG110" s="172"/>
      <c r="LCH110" s="172"/>
      <c r="LCI110" s="172"/>
      <c r="LCJ110" s="172"/>
      <c r="LCK110" s="172"/>
      <c r="LCL110" s="172"/>
      <c r="LCM110" s="172"/>
      <c r="LCN110" s="172"/>
      <c r="LCO110" s="172"/>
      <c r="LCP110" s="172"/>
      <c r="LCQ110" s="172"/>
      <c r="LCR110" s="172"/>
      <c r="LCS110" s="172"/>
      <c r="LCT110" s="172"/>
      <c r="LCU110" s="172"/>
      <c r="LCV110" s="172"/>
      <c r="LCW110" s="172"/>
      <c r="LCX110" s="172"/>
      <c r="LCY110" s="172"/>
      <c r="LCZ110" s="172"/>
      <c r="LDA110" s="172"/>
      <c r="LDB110" s="172"/>
      <c r="LDC110" s="172"/>
      <c r="LDD110" s="172"/>
      <c r="LDE110" s="172"/>
      <c r="LDF110" s="172"/>
      <c r="LDG110" s="172"/>
      <c r="LDH110" s="172"/>
      <c r="LDI110" s="172"/>
      <c r="LDJ110" s="172"/>
      <c r="LDK110" s="172"/>
      <c r="LDL110" s="172"/>
      <c r="LDM110" s="172"/>
      <c r="LDN110" s="172"/>
      <c r="LDO110" s="172"/>
      <c r="LDP110" s="172"/>
      <c r="LDQ110" s="172"/>
      <c r="LDR110" s="172"/>
      <c r="LDS110" s="172"/>
      <c r="LDT110" s="172"/>
      <c r="LDU110" s="172"/>
      <c r="LDV110" s="172"/>
      <c r="LDW110" s="172"/>
      <c r="LDX110" s="172"/>
      <c r="LDY110" s="172"/>
      <c r="LDZ110" s="172"/>
      <c r="LEA110" s="172"/>
      <c r="LEB110" s="172"/>
      <c r="LEC110" s="172"/>
      <c r="LED110" s="172"/>
      <c r="LEE110" s="172"/>
      <c r="LEF110" s="172"/>
      <c r="LEG110" s="172"/>
      <c r="LEH110" s="172"/>
      <c r="LEI110" s="172"/>
      <c r="LEJ110" s="172"/>
      <c r="LEK110" s="172"/>
      <c r="LEL110" s="172"/>
      <c r="LEM110" s="172"/>
      <c r="LEN110" s="172"/>
      <c r="LEO110" s="172"/>
      <c r="LEP110" s="172"/>
      <c r="LEQ110" s="172"/>
      <c r="LER110" s="172"/>
      <c r="LES110" s="172"/>
      <c r="LET110" s="172"/>
      <c r="LEU110" s="172"/>
      <c r="LEV110" s="172"/>
      <c r="LEW110" s="172"/>
      <c r="LEX110" s="172"/>
      <c r="LEY110" s="172"/>
      <c r="LEZ110" s="172"/>
      <c r="LFA110" s="172"/>
      <c r="LFB110" s="172"/>
      <c r="LFC110" s="172"/>
      <c r="LFD110" s="172"/>
      <c r="LFE110" s="172"/>
      <c r="LFF110" s="172"/>
      <c r="LFG110" s="172"/>
      <c r="LFH110" s="172"/>
      <c r="LFI110" s="172"/>
      <c r="LFJ110" s="172"/>
      <c r="LFK110" s="172"/>
      <c r="LFL110" s="172"/>
      <c r="LFM110" s="172"/>
      <c r="LFN110" s="172"/>
      <c r="LFO110" s="172"/>
      <c r="LFP110" s="172"/>
      <c r="LFQ110" s="172"/>
      <c r="LFR110" s="172"/>
      <c r="LFS110" s="172"/>
      <c r="LFT110" s="172"/>
      <c r="LFU110" s="172"/>
      <c r="LFV110" s="172"/>
      <c r="LFW110" s="172"/>
      <c r="LFX110" s="172"/>
      <c r="LFY110" s="172"/>
      <c r="LFZ110" s="172"/>
      <c r="LGA110" s="172"/>
      <c r="LGB110" s="172"/>
      <c r="LGC110" s="172"/>
      <c r="LGD110" s="172"/>
      <c r="LGE110" s="172"/>
      <c r="LGF110" s="172"/>
      <c r="LGG110" s="172"/>
      <c r="LGH110" s="172"/>
      <c r="LGI110" s="172"/>
      <c r="LGJ110" s="172"/>
      <c r="LGK110" s="172"/>
      <c r="LGL110" s="172"/>
      <c r="LGM110" s="172"/>
      <c r="LGN110" s="172"/>
      <c r="LGO110" s="172"/>
      <c r="LGP110" s="172"/>
      <c r="LGQ110" s="172"/>
      <c r="LGR110" s="172"/>
      <c r="LGS110" s="172"/>
      <c r="LGT110" s="172"/>
      <c r="LGU110" s="172"/>
      <c r="LGV110" s="172"/>
      <c r="LGW110" s="172"/>
      <c r="LGX110" s="172"/>
      <c r="LGY110" s="172"/>
      <c r="LGZ110" s="172"/>
      <c r="LHA110" s="172"/>
      <c r="LHB110" s="172"/>
      <c r="LHC110" s="172"/>
      <c r="LHD110" s="172"/>
      <c r="LHE110" s="172"/>
      <c r="LHF110" s="172"/>
      <c r="LHG110" s="172"/>
      <c r="LHH110" s="172"/>
      <c r="LHI110" s="172"/>
      <c r="LHJ110" s="172"/>
      <c r="LHK110" s="172"/>
      <c r="LHL110" s="172"/>
      <c r="LHM110" s="172"/>
      <c r="LHN110" s="172"/>
      <c r="LHO110" s="172"/>
      <c r="LHP110" s="172"/>
      <c r="LHQ110" s="172"/>
      <c r="LHR110" s="172"/>
      <c r="LHS110" s="172"/>
      <c r="LHT110" s="172"/>
      <c r="LHU110" s="172"/>
      <c r="LHV110" s="172"/>
      <c r="LHW110" s="172"/>
      <c r="LHX110" s="172"/>
      <c r="LHY110" s="172"/>
      <c r="LHZ110" s="172"/>
      <c r="LIA110" s="172"/>
      <c r="LIB110" s="172"/>
      <c r="LIC110" s="172"/>
      <c r="LID110" s="172"/>
      <c r="LIE110" s="172"/>
      <c r="LIF110" s="172"/>
      <c r="LIG110" s="172"/>
      <c r="LIH110" s="172"/>
      <c r="LII110" s="172"/>
      <c r="LIJ110" s="172"/>
      <c r="LIK110" s="172"/>
      <c r="LIL110" s="172"/>
      <c r="LIM110" s="172"/>
      <c r="LIN110" s="172"/>
      <c r="LIO110" s="172"/>
      <c r="LIP110" s="172"/>
      <c r="LIQ110" s="172"/>
      <c r="LIR110" s="172"/>
      <c r="LIS110" s="172"/>
      <c r="LIT110" s="172"/>
      <c r="LIU110" s="172"/>
      <c r="LIV110" s="172"/>
      <c r="LIW110" s="172"/>
      <c r="LIX110" s="172"/>
      <c r="LIY110" s="172"/>
      <c r="LIZ110" s="172"/>
      <c r="LJA110" s="172"/>
      <c r="LJB110" s="172"/>
      <c r="LJC110" s="172"/>
      <c r="LJD110" s="172"/>
      <c r="LJE110" s="172"/>
      <c r="LJF110" s="172"/>
      <c r="LJG110" s="172"/>
      <c r="LJH110" s="172"/>
      <c r="LJI110" s="172"/>
      <c r="LJJ110" s="172"/>
      <c r="LJK110" s="172"/>
      <c r="LJL110" s="172"/>
      <c r="LJM110" s="172"/>
      <c r="LJN110" s="172"/>
      <c r="LJO110" s="172"/>
      <c r="LJP110" s="172"/>
      <c r="LJQ110" s="172"/>
      <c r="LJR110" s="172"/>
      <c r="LJS110" s="172"/>
      <c r="LJT110" s="172"/>
      <c r="LJU110" s="172"/>
      <c r="LJV110" s="172"/>
      <c r="LJW110" s="172"/>
      <c r="LJX110" s="172"/>
      <c r="LJY110" s="172"/>
      <c r="LJZ110" s="172"/>
      <c r="LKA110" s="172"/>
      <c r="LKB110" s="172"/>
      <c r="LKC110" s="172"/>
      <c r="LKD110" s="172"/>
      <c r="LKE110" s="172"/>
      <c r="LKF110" s="172"/>
      <c r="LKG110" s="172"/>
      <c r="LKH110" s="172"/>
      <c r="LKI110" s="172"/>
      <c r="LKJ110" s="172"/>
      <c r="LKK110" s="172"/>
      <c r="LKL110" s="172"/>
      <c r="LKM110" s="172"/>
      <c r="LKN110" s="172"/>
      <c r="LKO110" s="172"/>
      <c r="LKP110" s="172"/>
      <c r="LKQ110" s="172"/>
      <c r="LKR110" s="172"/>
      <c r="LKS110" s="172"/>
      <c r="LKT110" s="172"/>
      <c r="LKU110" s="172"/>
      <c r="LKV110" s="172"/>
      <c r="LKW110" s="172"/>
      <c r="LKX110" s="172"/>
      <c r="LKY110" s="172"/>
      <c r="LKZ110" s="172"/>
      <c r="LLA110" s="172"/>
      <c r="LLB110" s="172"/>
      <c r="LLC110" s="172"/>
      <c r="LLD110" s="172"/>
      <c r="LLE110" s="172"/>
      <c r="LLF110" s="172"/>
      <c r="LLG110" s="172"/>
      <c r="LLH110" s="172"/>
      <c r="LLI110" s="172"/>
      <c r="LLJ110" s="172"/>
      <c r="LLK110" s="172"/>
      <c r="LLL110" s="172"/>
      <c r="LLM110" s="172"/>
      <c r="LLN110" s="172"/>
      <c r="LLO110" s="172"/>
      <c r="LLP110" s="172"/>
      <c r="LLQ110" s="172"/>
      <c r="LLR110" s="172"/>
      <c r="LLS110" s="172"/>
      <c r="LLT110" s="172"/>
      <c r="LLU110" s="172"/>
      <c r="LLV110" s="172"/>
      <c r="LLW110" s="172"/>
      <c r="LLX110" s="172"/>
      <c r="LLY110" s="172"/>
      <c r="LLZ110" s="172"/>
      <c r="LMA110" s="172"/>
      <c r="LMB110" s="172"/>
      <c r="LMC110" s="172"/>
      <c r="LMD110" s="172"/>
      <c r="LME110" s="172"/>
      <c r="LMF110" s="172"/>
      <c r="LMG110" s="172"/>
      <c r="LMH110" s="172"/>
      <c r="LMI110" s="172"/>
      <c r="LMJ110" s="172"/>
      <c r="LMK110" s="172"/>
      <c r="LML110" s="172"/>
      <c r="LMM110" s="172"/>
      <c r="LMN110" s="172"/>
      <c r="LMO110" s="172"/>
      <c r="LMP110" s="172"/>
      <c r="LMQ110" s="172"/>
      <c r="LMR110" s="172"/>
      <c r="LMS110" s="172"/>
      <c r="LMT110" s="172"/>
      <c r="LMU110" s="172"/>
      <c r="LMV110" s="172"/>
      <c r="LMW110" s="172"/>
      <c r="LMX110" s="172"/>
      <c r="LMY110" s="172"/>
      <c r="LMZ110" s="172"/>
      <c r="LNA110" s="172"/>
      <c r="LNB110" s="172"/>
      <c r="LNC110" s="172"/>
      <c r="LND110" s="172"/>
      <c r="LNE110" s="172"/>
      <c r="LNF110" s="172"/>
      <c r="LNG110" s="172"/>
      <c r="LNH110" s="172"/>
      <c r="LNI110" s="172"/>
      <c r="LNJ110" s="172"/>
      <c r="LNK110" s="172"/>
      <c r="LNL110" s="172"/>
      <c r="LNM110" s="172"/>
      <c r="LNN110" s="172"/>
      <c r="LNO110" s="172"/>
      <c r="LNP110" s="172"/>
      <c r="LNQ110" s="172"/>
      <c r="LNR110" s="172"/>
      <c r="LNS110" s="172"/>
      <c r="LNT110" s="172"/>
      <c r="LNU110" s="172"/>
      <c r="LNV110" s="172"/>
      <c r="LNW110" s="172"/>
      <c r="LNX110" s="172"/>
      <c r="LNY110" s="172"/>
      <c r="LNZ110" s="172"/>
      <c r="LOA110" s="172"/>
      <c r="LOB110" s="172"/>
      <c r="LOC110" s="172"/>
      <c r="LOD110" s="172"/>
      <c r="LOE110" s="172"/>
      <c r="LOF110" s="172"/>
      <c r="LOG110" s="172"/>
      <c r="LOH110" s="172"/>
      <c r="LOI110" s="172"/>
      <c r="LOJ110" s="172"/>
      <c r="LOK110" s="172"/>
      <c r="LOL110" s="172"/>
      <c r="LOM110" s="172"/>
      <c r="LON110" s="172"/>
      <c r="LOO110" s="172"/>
      <c r="LOP110" s="172"/>
      <c r="LOQ110" s="172"/>
      <c r="LOR110" s="172"/>
      <c r="LOS110" s="172"/>
      <c r="LOT110" s="172"/>
      <c r="LOU110" s="172"/>
      <c r="LOV110" s="172"/>
      <c r="LOW110" s="172"/>
      <c r="LOX110" s="172"/>
      <c r="LOY110" s="172"/>
      <c r="LOZ110" s="172"/>
      <c r="LPA110" s="172"/>
      <c r="LPB110" s="172"/>
      <c r="LPC110" s="172"/>
      <c r="LPD110" s="172"/>
      <c r="LPE110" s="172"/>
      <c r="LPF110" s="172"/>
      <c r="LPG110" s="172"/>
      <c r="LPH110" s="172"/>
      <c r="LPI110" s="172"/>
      <c r="LPJ110" s="172"/>
      <c r="LPK110" s="172"/>
      <c r="LPL110" s="172"/>
      <c r="LPM110" s="172"/>
      <c r="LPN110" s="172"/>
      <c r="LPO110" s="172"/>
      <c r="LPP110" s="172"/>
      <c r="LPQ110" s="172"/>
      <c r="LPR110" s="172"/>
      <c r="LPS110" s="172"/>
      <c r="LPT110" s="172"/>
      <c r="LPU110" s="172"/>
      <c r="LPV110" s="172"/>
      <c r="LPW110" s="172"/>
      <c r="LPX110" s="172"/>
      <c r="LPY110" s="172"/>
      <c r="LPZ110" s="172"/>
      <c r="LQA110" s="172"/>
      <c r="LQB110" s="172"/>
      <c r="LQC110" s="172"/>
      <c r="LQD110" s="172"/>
      <c r="LQE110" s="172"/>
      <c r="LQF110" s="172"/>
      <c r="LQG110" s="172"/>
      <c r="LQH110" s="172"/>
      <c r="LQI110" s="172"/>
      <c r="LQJ110" s="172"/>
      <c r="LQK110" s="172"/>
      <c r="LQL110" s="172"/>
      <c r="LQM110" s="172"/>
      <c r="LQN110" s="172"/>
      <c r="LQO110" s="172"/>
      <c r="LQP110" s="172"/>
      <c r="LQQ110" s="172"/>
      <c r="LQR110" s="172"/>
      <c r="LQS110" s="172"/>
      <c r="LQT110" s="172"/>
      <c r="LQU110" s="172"/>
      <c r="LQV110" s="172"/>
      <c r="LQW110" s="172"/>
      <c r="LQX110" s="172"/>
      <c r="LQY110" s="172"/>
      <c r="LQZ110" s="172"/>
      <c r="LRA110" s="172"/>
      <c r="LRB110" s="172"/>
      <c r="LRC110" s="172"/>
      <c r="LRD110" s="172"/>
      <c r="LRE110" s="172"/>
      <c r="LRF110" s="172"/>
      <c r="LRG110" s="172"/>
      <c r="LRH110" s="172"/>
      <c r="LRI110" s="172"/>
      <c r="LRJ110" s="172"/>
      <c r="LRK110" s="172"/>
      <c r="LRL110" s="172"/>
      <c r="LRM110" s="172"/>
      <c r="LRN110" s="172"/>
      <c r="LRO110" s="172"/>
      <c r="LRP110" s="172"/>
      <c r="LRQ110" s="172"/>
      <c r="LRR110" s="172"/>
      <c r="LRS110" s="172"/>
      <c r="LRT110" s="172"/>
      <c r="LRU110" s="172"/>
      <c r="LRV110" s="172"/>
      <c r="LRW110" s="172"/>
      <c r="LRX110" s="172"/>
      <c r="LRY110" s="172"/>
      <c r="LRZ110" s="172"/>
      <c r="LSA110" s="172"/>
      <c r="LSB110" s="172"/>
      <c r="LSC110" s="172"/>
      <c r="LSD110" s="172"/>
      <c r="LSE110" s="172"/>
      <c r="LSF110" s="172"/>
      <c r="LSG110" s="172"/>
      <c r="LSH110" s="172"/>
      <c r="LSI110" s="172"/>
      <c r="LSJ110" s="172"/>
      <c r="LSK110" s="172"/>
      <c r="LSL110" s="172"/>
      <c r="LSM110" s="172"/>
      <c r="LSN110" s="172"/>
      <c r="LSO110" s="172"/>
      <c r="LSP110" s="172"/>
      <c r="LSQ110" s="172"/>
      <c r="LSR110" s="172"/>
      <c r="LSS110" s="172"/>
      <c r="LST110" s="172"/>
      <c r="LSU110" s="172"/>
      <c r="LSV110" s="172"/>
      <c r="LSW110" s="172"/>
      <c r="LSX110" s="172"/>
      <c r="LSY110" s="172"/>
      <c r="LSZ110" s="172"/>
      <c r="LTA110" s="172"/>
      <c r="LTB110" s="172"/>
      <c r="LTC110" s="172"/>
      <c r="LTD110" s="172"/>
      <c r="LTE110" s="172"/>
      <c r="LTF110" s="172"/>
      <c r="LTG110" s="172"/>
      <c r="LTH110" s="172"/>
      <c r="LTI110" s="172"/>
      <c r="LTJ110" s="172"/>
      <c r="LTK110" s="172"/>
      <c r="LTL110" s="172"/>
      <c r="LTM110" s="172"/>
      <c r="LTN110" s="172"/>
      <c r="LTO110" s="172"/>
      <c r="LTP110" s="172"/>
      <c r="LTQ110" s="172"/>
      <c r="LTR110" s="172"/>
      <c r="LTS110" s="172"/>
      <c r="LTT110" s="172"/>
      <c r="LTU110" s="172"/>
      <c r="LTV110" s="172"/>
      <c r="LTW110" s="172"/>
      <c r="LTX110" s="172"/>
      <c r="LTY110" s="172"/>
      <c r="LTZ110" s="172"/>
      <c r="LUA110" s="172"/>
      <c r="LUB110" s="172"/>
      <c r="LUC110" s="172"/>
      <c r="LUD110" s="172"/>
      <c r="LUE110" s="172"/>
      <c r="LUF110" s="172"/>
      <c r="LUG110" s="172"/>
      <c r="LUH110" s="172"/>
      <c r="LUI110" s="172"/>
      <c r="LUJ110" s="172"/>
      <c r="LUK110" s="172"/>
      <c r="LUL110" s="172"/>
      <c r="LUM110" s="172"/>
      <c r="LUN110" s="172"/>
      <c r="LUO110" s="172"/>
      <c r="LUP110" s="172"/>
      <c r="LUQ110" s="172"/>
      <c r="LUR110" s="172"/>
      <c r="LUS110" s="172"/>
      <c r="LUT110" s="172"/>
      <c r="LUU110" s="172"/>
      <c r="LUV110" s="172"/>
      <c r="LUW110" s="172"/>
      <c r="LUX110" s="172"/>
      <c r="LUY110" s="172"/>
      <c r="LUZ110" s="172"/>
      <c r="LVA110" s="172"/>
      <c r="LVB110" s="172"/>
      <c r="LVC110" s="172"/>
      <c r="LVD110" s="172"/>
      <c r="LVE110" s="172"/>
      <c r="LVF110" s="172"/>
      <c r="LVG110" s="172"/>
      <c r="LVH110" s="172"/>
      <c r="LVI110" s="172"/>
      <c r="LVJ110" s="172"/>
      <c r="LVK110" s="172"/>
      <c r="LVL110" s="172"/>
      <c r="LVM110" s="172"/>
      <c r="LVN110" s="172"/>
      <c r="LVO110" s="172"/>
      <c r="LVP110" s="172"/>
      <c r="LVQ110" s="172"/>
      <c r="LVR110" s="172"/>
      <c r="LVS110" s="172"/>
      <c r="LVT110" s="172"/>
      <c r="LVU110" s="172"/>
      <c r="LVV110" s="172"/>
      <c r="LVW110" s="172"/>
      <c r="LVX110" s="172"/>
      <c r="LVY110" s="172"/>
      <c r="LVZ110" s="172"/>
      <c r="LWA110" s="172"/>
      <c r="LWB110" s="172"/>
      <c r="LWC110" s="172"/>
      <c r="LWD110" s="172"/>
      <c r="LWE110" s="172"/>
      <c r="LWF110" s="172"/>
      <c r="LWG110" s="172"/>
      <c r="LWH110" s="172"/>
      <c r="LWI110" s="172"/>
      <c r="LWJ110" s="172"/>
      <c r="LWK110" s="172"/>
      <c r="LWL110" s="172"/>
      <c r="LWM110" s="172"/>
      <c r="LWN110" s="172"/>
      <c r="LWO110" s="172"/>
      <c r="LWP110" s="172"/>
      <c r="LWQ110" s="172"/>
      <c r="LWR110" s="172"/>
      <c r="LWS110" s="172"/>
      <c r="LWT110" s="172"/>
      <c r="LWU110" s="172"/>
      <c r="LWV110" s="172"/>
      <c r="LWW110" s="172"/>
      <c r="LWX110" s="172"/>
      <c r="LWY110" s="172"/>
      <c r="LWZ110" s="172"/>
      <c r="LXA110" s="172"/>
      <c r="LXB110" s="172"/>
      <c r="LXC110" s="172"/>
      <c r="LXD110" s="172"/>
      <c r="LXE110" s="172"/>
      <c r="LXF110" s="172"/>
      <c r="LXG110" s="172"/>
      <c r="LXH110" s="172"/>
      <c r="LXI110" s="172"/>
      <c r="LXJ110" s="172"/>
      <c r="LXK110" s="172"/>
      <c r="LXL110" s="172"/>
      <c r="LXM110" s="172"/>
      <c r="LXN110" s="172"/>
      <c r="LXO110" s="172"/>
      <c r="LXP110" s="172"/>
      <c r="LXQ110" s="172"/>
      <c r="LXR110" s="172"/>
      <c r="LXS110" s="172"/>
      <c r="LXT110" s="172"/>
      <c r="LXU110" s="172"/>
      <c r="LXV110" s="172"/>
      <c r="LXW110" s="172"/>
      <c r="LXX110" s="172"/>
      <c r="LXY110" s="172"/>
      <c r="LXZ110" s="172"/>
      <c r="LYA110" s="172"/>
      <c r="LYB110" s="172"/>
      <c r="LYC110" s="172"/>
      <c r="LYD110" s="172"/>
      <c r="LYE110" s="172"/>
      <c r="LYF110" s="172"/>
      <c r="LYG110" s="172"/>
      <c r="LYH110" s="172"/>
      <c r="LYI110" s="172"/>
      <c r="LYJ110" s="172"/>
      <c r="LYK110" s="172"/>
      <c r="LYL110" s="172"/>
      <c r="LYM110" s="172"/>
      <c r="LYN110" s="172"/>
      <c r="LYO110" s="172"/>
      <c r="LYP110" s="172"/>
      <c r="LYQ110" s="172"/>
      <c r="LYR110" s="172"/>
      <c r="LYS110" s="172"/>
      <c r="LYT110" s="172"/>
      <c r="LYU110" s="172"/>
      <c r="LYV110" s="172"/>
      <c r="LYW110" s="172"/>
      <c r="LYX110" s="172"/>
      <c r="LYY110" s="172"/>
      <c r="LYZ110" s="172"/>
      <c r="LZA110" s="172"/>
      <c r="LZB110" s="172"/>
      <c r="LZC110" s="172"/>
      <c r="LZD110" s="172"/>
      <c r="LZE110" s="172"/>
      <c r="LZF110" s="172"/>
      <c r="LZG110" s="172"/>
      <c r="LZH110" s="172"/>
      <c r="LZI110" s="172"/>
      <c r="LZJ110" s="172"/>
      <c r="LZK110" s="172"/>
      <c r="LZL110" s="172"/>
      <c r="LZM110" s="172"/>
      <c r="LZN110" s="172"/>
      <c r="LZO110" s="172"/>
      <c r="LZP110" s="172"/>
      <c r="LZQ110" s="172"/>
      <c r="LZR110" s="172"/>
      <c r="LZS110" s="172"/>
      <c r="LZT110" s="172"/>
      <c r="LZU110" s="172"/>
      <c r="LZV110" s="172"/>
      <c r="LZW110" s="172"/>
      <c r="LZX110" s="172"/>
      <c r="LZY110" s="172"/>
      <c r="LZZ110" s="172"/>
      <c r="MAA110" s="172"/>
      <c r="MAB110" s="172"/>
      <c r="MAC110" s="172"/>
      <c r="MAD110" s="172"/>
      <c r="MAE110" s="172"/>
      <c r="MAF110" s="172"/>
      <c r="MAG110" s="172"/>
      <c r="MAH110" s="172"/>
      <c r="MAI110" s="172"/>
      <c r="MAJ110" s="172"/>
      <c r="MAK110" s="172"/>
      <c r="MAL110" s="172"/>
      <c r="MAM110" s="172"/>
      <c r="MAN110" s="172"/>
      <c r="MAO110" s="172"/>
      <c r="MAP110" s="172"/>
      <c r="MAQ110" s="172"/>
      <c r="MAR110" s="172"/>
      <c r="MAS110" s="172"/>
      <c r="MAT110" s="172"/>
      <c r="MAU110" s="172"/>
      <c r="MAV110" s="172"/>
      <c r="MAW110" s="172"/>
      <c r="MAX110" s="172"/>
      <c r="MAY110" s="172"/>
      <c r="MAZ110" s="172"/>
      <c r="MBA110" s="172"/>
      <c r="MBB110" s="172"/>
      <c r="MBC110" s="172"/>
      <c r="MBD110" s="172"/>
      <c r="MBE110" s="172"/>
      <c r="MBF110" s="172"/>
      <c r="MBG110" s="172"/>
      <c r="MBH110" s="172"/>
      <c r="MBI110" s="172"/>
      <c r="MBJ110" s="172"/>
      <c r="MBK110" s="172"/>
      <c r="MBL110" s="172"/>
      <c r="MBM110" s="172"/>
      <c r="MBN110" s="172"/>
      <c r="MBO110" s="172"/>
      <c r="MBP110" s="172"/>
      <c r="MBQ110" s="172"/>
      <c r="MBR110" s="172"/>
      <c r="MBS110" s="172"/>
      <c r="MBT110" s="172"/>
      <c r="MBU110" s="172"/>
      <c r="MBV110" s="172"/>
      <c r="MBW110" s="172"/>
      <c r="MBX110" s="172"/>
      <c r="MBY110" s="172"/>
      <c r="MBZ110" s="172"/>
      <c r="MCA110" s="172"/>
      <c r="MCB110" s="172"/>
      <c r="MCC110" s="172"/>
      <c r="MCD110" s="172"/>
      <c r="MCE110" s="172"/>
      <c r="MCF110" s="172"/>
      <c r="MCG110" s="172"/>
      <c r="MCH110" s="172"/>
      <c r="MCI110" s="172"/>
      <c r="MCJ110" s="172"/>
      <c r="MCK110" s="172"/>
      <c r="MCL110" s="172"/>
      <c r="MCM110" s="172"/>
      <c r="MCN110" s="172"/>
      <c r="MCO110" s="172"/>
      <c r="MCP110" s="172"/>
      <c r="MCQ110" s="172"/>
      <c r="MCR110" s="172"/>
      <c r="MCS110" s="172"/>
      <c r="MCT110" s="172"/>
      <c r="MCU110" s="172"/>
      <c r="MCV110" s="172"/>
      <c r="MCW110" s="172"/>
      <c r="MCX110" s="172"/>
      <c r="MCY110" s="172"/>
      <c r="MCZ110" s="172"/>
      <c r="MDA110" s="172"/>
      <c r="MDB110" s="172"/>
      <c r="MDC110" s="172"/>
      <c r="MDD110" s="172"/>
      <c r="MDE110" s="172"/>
      <c r="MDF110" s="172"/>
      <c r="MDG110" s="172"/>
      <c r="MDH110" s="172"/>
      <c r="MDI110" s="172"/>
      <c r="MDJ110" s="172"/>
      <c r="MDK110" s="172"/>
      <c r="MDL110" s="172"/>
      <c r="MDM110" s="172"/>
      <c r="MDN110" s="172"/>
      <c r="MDO110" s="172"/>
      <c r="MDP110" s="172"/>
      <c r="MDQ110" s="172"/>
      <c r="MDR110" s="172"/>
      <c r="MDS110" s="172"/>
      <c r="MDT110" s="172"/>
      <c r="MDU110" s="172"/>
      <c r="MDV110" s="172"/>
      <c r="MDW110" s="172"/>
      <c r="MDX110" s="172"/>
      <c r="MDY110" s="172"/>
      <c r="MDZ110" s="172"/>
      <c r="MEA110" s="172"/>
      <c r="MEB110" s="172"/>
      <c r="MEC110" s="172"/>
      <c r="MED110" s="172"/>
      <c r="MEE110" s="172"/>
      <c r="MEF110" s="172"/>
      <c r="MEG110" s="172"/>
      <c r="MEH110" s="172"/>
      <c r="MEI110" s="172"/>
      <c r="MEJ110" s="172"/>
      <c r="MEK110" s="172"/>
      <c r="MEL110" s="172"/>
      <c r="MEM110" s="172"/>
      <c r="MEN110" s="172"/>
      <c r="MEO110" s="172"/>
      <c r="MEP110" s="172"/>
      <c r="MEQ110" s="172"/>
      <c r="MER110" s="172"/>
      <c r="MES110" s="172"/>
      <c r="MET110" s="172"/>
      <c r="MEU110" s="172"/>
      <c r="MEV110" s="172"/>
      <c r="MEW110" s="172"/>
      <c r="MEX110" s="172"/>
      <c r="MEY110" s="172"/>
      <c r="MEZ110" s="172"/>
      <c r="MFA110" s="172"/>
      <c r="MFB110" s="172"/>
      <c r="MFC110" s="172"/>
      <c r="MFD110" s="172"/>
      <c r="MFE110" s="172"/>
      <c r="MFF110" s="172"/>
      <c r="MFG110" s="172"/>
      <c r="MFH110" s="172"/>
      <c r="MFI110" s="172"/>
      <c r="MFJ110" s="172"/>
      <c r="MFK110" s="172"/>
      <c r="MFL110" s="172"/>
      <c r="MFM110" s="172"/>
      <c r="MFN110" s="172"/>
      <c r="MFO110" s="172"/>
      <c r="MFP110" s="172"/>
      <c r="MFQ110" s="172"/>
      <c r="MFR110" s="172"/>
      <c r="MFS110" s="172"/>
      <c r="MFT110" s="172"/>
      <c r="MFU110" s="172"/>
      <c r="MFV110" s="172"/>
      <c r="MFW110" s="172"/>
      <c r="MFX110" s="172"/>
      <c r="MFY110" s="172"/>
      <c r="MFZ110" s="172"/>
      <c r="MGA110" s="172"/>
      <c r="MGB110" s="172"/>
      <c r="MGC110" s="172"/>
      <c r="MGD110" s="172"/>
      <c r="MGE110" s="172"/>
      <c r="MGF110" s="172"/>
      <c r="MGG110" s="172"/>
      <c r="MGH110" s="172"/>
      <c r="MGI110" s="172"/>
      <c r="MGJ110" s="172"/>
      <c r="MGK110" s="172"/>
      <c r="MGL110" s="172"/>
      <c r="MGM110" s="172"/>
      <c r="MGN110" s="172"/>
      <c r="MGO110" s="172"/>
      <c r="MGP110" s="172"/>
      <c r="MGQ110" s="172"/>
      <c r="MGR110" s="172"/>
      <c r="MGS110" s="172"/>
      <c r="MGT110" s="172"/>
      <c r="MGU110" s="172"/>
      <c r="MGV110" s="172"/>
      <c r="MGW110" s="172"/>
      <c r="MGX110" s="172"/>
      <c r="MGY110" s="172"/>
      <c r="MGZ110" s="172"/>
      <c r="MHA110" s="172"/>
      <c r="MHB110" s="172"/>
      <c r="MHC110" s="172"/>
      <c r="MHD110" s="172"/>
      <c r="MHE110" s="172"/>
      <c r="MHF110" s="172"/>
      <c r="MHG110" s="172"/>
      <c r="MHH110" s="172"/>
      <c r="MHI110" s="172"/>
      <c r="MHJ110" s="172"/>
      <c r="MHK110" s="172"/>
      <c r="MHL110" s="172"/>
      <c r="MHM110" s="172"/>
      <c r="MHN110" s="172"/>
      <c r="MHO110" s="172"/>
      <c r="MHP110" s="172"/>
      <c r="MHQ110" s="172"/>
      <c r="MHR110" s="172"/>
      <c r="MHS110" s="172"/>
      <c r="MHT110" s="172"/>
      <c r="MHU110" s="172"/>
      <c r="MHV110" s="172"/>
      <c r="MHW110" s="172"/>
      <c r="MHX110" s="172"/>
      <c r="MHY110" s="172"/>
      <c r="MHZ110" s="172"/>
      <c r="MIA110" s="172"/>
      <c r="MIB110" s="172"/>
      <c r="MIC110" s="172"/>
      <c r="MID110" s="172"/>
      <c r="MIE110" s="172"/>
      <c r="MIF110" s="172"/>
      <c r="MIG110" s="172"/>
      <c r="MIH110" s="172"/>
      <c r="MII110" s="172"/>
      <c r="MIJ110" s="172"/>
      <c r="MIK110" s="172"/>
      <c r="MIL110" s="172"/>
      <c r="MIM110" s="172"/>
      <c r="MIN110" s="172"/>
      <c r="MIO110" s="172"/>
      <c r="MIP110" s="172"/>
      <c r="MIQ110" s="172"/>
      <c r="MIR110" s="172"/>
      <c r="MIS110" s="172"/>
      <c r="MIT110" s="172"/>
      <c r="MIU110" s="172"/>
      <c r="MIV110" s="172"/>
      <c r="MIW110" s="172"/>
      <c r="MIX110" s="172"/>
      <c r="MIY110" s="172"/>
      <c r="MIZ110" s="172"/>
      <c r="MJA110" s="172"/>
      <c r="MJB110" s="172"/>
      <c r="MJC110" s="172"/>
      <c r="MJD110" s="172"/>
      <c r="MJE110" s="172"/>
      <c r="MJF110" s="172"/>
      <c r="MJG110" s="172"/>
      <c r="MJH110" s="172"/>
      <c r="MJI110" s="172"/>
      <c r="MJJ110" s="172"/>
      <c r="MJK110" s="172"/>
      <c r="MJL110" s="172"/>
      <c r="MJM110" s="172"/>
      <c r="MJN110" s="172"/>
      <c r="MJO110" s="172"/>
      <c r="MJP110" s="172"/>
      <c r="MJQ110" s="172"/>
      <c r="MJR110" s="172"/>
      <c r="MJS110" s="172"/>
      <c r="MJT110" s="172"/>
      <c r="MJU110" s="172"/>
      <c r="MJV110" s="172"/>
      <c r="MJW110" s="172"/>
      <c r="MJX110" s="172"/>
      <c r="MJY110" s="172"/>
      <c r="MJZ110" s="172"/>
      <c r="MKA110" s="172"/>
      <c r="MKB110" s="172"/>
      <c r="MKC110" s="172"/>
      <c r="MKD110" s="172"/>
      <c r="MKE110" s="172"/>
      <c r="MKF110" s="172"/>
      <c r="MKG110" s="172"/>
      <c r="MKH110" s="172"/>
      <c r="MKI110" s="172"/>
      <c r="MKJ110" s="172"/>
      <c r="MKK110" s="172"/>
      <c r="MKL110" s="172"/>
      <c r="MKM110" s="172"/>
      <c r="MKN110" s="172"/>
      <c r="MKO110" s="172"/>
      <c r="MKP110" s="172"/>
      <c r="MKQ110" s="172"/>
      <c r="MKR110" s="172"/>
      <c r="MKS110" s="172"/>
      <c r="MKT110" s="172"/>
      <c r="MKU110" s="172"/>
      <c r="MKV110" s="172"/>
      <c r="MKW110" s="172"/>
      <c r="MKX110" s="172"/>
      <c r="MKY110" s="172"/>
      <c r="MKZ110" s="172"/>
      <c r="MLA110" s="172"/>
      <c r="MLB110" s="172"/>
      <c r="MLC110" s="172"/>
      <c r="MLD110" s="172"/>
      <c r="MLE110" s="172"/>
      <c r="MLF110" s="172"/>
      <c r="MLG110" s="172"/>
      <c r="MLH110" s="172"/>
      <c r="MLI110" s="172"/>
      <c r="MLJ110" s="172"/>
      <c r="MLK110" s="172"/>
      <c r="MLL110" s="172"/>
      <c r="MLM110" s="172"/>
      <c r="MLN110" s="172"/>
      <c r="MLO110" s="172"/>
      <c r="MLP110" s="172"/>
      <c r="MLQ110" s="172"/>
      <c r="MLR110" s="172"/>
      <c r="MLS110" s="172"/>
      <c r="MLT110" s="172"/>
      <c r="MLU110" s="172"/>
      <c r="MLV110" s="172"/>
      <c r="MLW110" s="172"/>
      <c r="MLX110" s="172"/>
      <c r="MLY110" s="172"/>
      <c r="MLZ110" s="172"/>
      <c r="MMA110" s="172"/>
      <c r="MMB110" s="172"/>
      <c r="MMC110" s="172"/>
      <c r="MMD110" s="172"/>
      <c r="MME110" s="172"/>
      <c r="MMF110" s="172"/>
      <c r="MMG110" s="172"/>
      <c r="MMH110" s="172"/>
      <c r="MMI110" s="172"/>
      <c r="MMJ110" s="172"/>
      <c r="MMK110" s="172"/>
      <c r="MML110" s="172"/>
      <c r="MMM110" s="172"/>
      <c r="MMN110" s="172"/>
      <c r="MMO110" s="172"/>
      <c r="MMP110" s="172"/>
      <c r="MMQ110" s="172"/>
      <c r="MMR110" s="172"/>
      <c r="MMS110" s="172"/>
      <c r="MMT110" s="172"/>
      <c r="MMU110" s="172"/>
      <c r="MMV110" s="172"/>
      <c r="MMW110" s="172"/>
      <c r="MMX110" s="172"/>
      <c r="MMY110" s="172"/>
      <c r="MMZ110" s="172"/>
      <c r="MNA110" s="172"/>
      <c r="MNB110" s="172"/>
      <c r="MNC110" s="172"/>
      <c r="MND110" s="172"/>
      <c r="MNE110" s="172"/>
      <c r="MNF110" s="172"/>
      <c r="MNG110" s="172"/>
      <c r="MNH110" s="172"/>
      <c r="MNI110" s="172"/>
      <c r="MNJ110" s="172"/>
      <c r="MNK110" s="172"/>
      <c r="MNL110" s="172"/>
      <c r="MNM110" s="172"/>
      <c r="MNN110" s="172"/>
      <c r="MNO110" s="172"/>
      <c r="MNP110" s="172"/>
      <c r="MNQ110" s="172"/>
      <c r="MNR110" s="172"/>
      <c r="MNS110" s="172"/>
      <c r="MNT110" s="172"/>
      <c r="MNU110" s="172"/>
      <c r="MNV110" s="172"/>
      <c r="MNW110" s="172"/>
      <c r="MNX110" s="172"/>
      <c r="MNY110" s="172"/>
      <c r="MNZ110" s="172"/>
      <c r="MOA110" s="172"/>
      <c r="MOB110" s="172"/>
      <c r="MOC110" s="172"/>
      <c r="MOD110" s="172"/>
      <c r="MOE110" s="172"/>
      <c r="MOF110" s="172"/>
      <c r="MOG110" s="172"/>
      <c r="MOH110" s="172"/>
      <c r="MOI110" s="172"/>
      <c r="MOJ110" s="172"/>
      <c r="MOK110" s="172"/>
      <c r="MOL110" s="172"/>
      <c r="MOM110" s="172"/>
      <c r="MON110" s="172"/>
      <c r="MOO110" s="172"/>
      <c r="MOP110" s="172"/>
      <c r="MOQ110" s="172"/>
      <c r="MOR110" s="172"/>
      <c r="MOS110" s="172"/>
      <c r="MOT110" s="172"/>
      <c r="MOU110" s="172"/>
      <c r="MOV110" s="172"/>
      <c r="MOW110" s="172"/>
      <c r="MOX110" s="172"/>
      <c r="MOY110" s="172"/>
      <c r="MOZ110" s="172"/>
      <c r="MPA110" s="172"/>
      <c r="MPB110" s="172"/>
      <c r="MPC110" s="172"/>
      <c r="MPD110" s="172"/>
      <c r="MPE110" s="172"/>
      <c r="MPF110" s="172"/>
      <c r="MPG110" s="172"/>
      <c r="MPH110" s="172"/>
      <c r="MPI110" s="172"/>
      <c r="MPJ110" s="172"/>
      <c r="MPK110" s="172"/>
      <c r="MPL110" s="172"/>
      <c r="MPM110" s="172"/>
      <c r="MPN110" s="172"/>
      <c r="MPO110" s="172"/>
      <c r="MPP110" s="172"/>
      <c r="MPQ110" s="172"/>
      <c r="MPR110" s="172"/>
      <c r="MPS110" s="172"/>
      <c r="MPT110" s="172"/>
      <c r="MPU110" s="172"/>
      <c r="MPV110" s="172"/>
      <c r="MPW110" s="172"/>
      <c r="MPX110" s="172"/>
      <c r="MPY110" s="172"/>
      <c r="MPZ110" s="172"/>
      <c r="MQA110" s="172"/>
      <c r="MQB110" s="172"/>
      <c r="MQC110" s="172"/>
      <c r="MQD110" s="172"/>
      <c r="MQE110" s="172"/>
      <c r="MQF110" s="172"/>
      <c r="MQG110" s="172"/>
      <c r="MQH110" s="172"/>
      <c r="MQI110" s="172"/>
      <c r="MQJ110" s="172"/>
      <c r="MQK110" s="172"/>
      <c r="MQL110" s="172"/>
      <c r="MQM110" s="172"/>
      <c r="MQN110" s="172"/>
      <c r="MQO110" s="172"/>
      <c r="MQP110" s="172"/>
      <c r="MQQ110" s="172"/>
      <c r="MQR110" s="172"/>
      <c r="MQS110" s="172"/>
      <c r="MQT110" s="172"/>
      <c r="MQU110" s="172"/>
      <c r="MQV110" s="172"/>
      <c r="MQW110" s="172"/>
      <c r="MQX110" s="172"/>
      <c r="MQY110" s="172"/>
      <c r="MQZ110" s="172"/>
      <c r="MRA110" s="172"/>
      <c r="MRB110" s="172"/>
      <c r="MRC110" s="172"/>
      <c r="MRD110" s="172"/>
      <c r="MRE110" s="172"/>
      <c r="MRF110" s="172"/>
      <c r="MRG110" s="172"/>
      <c r="MRH110" s="172"/>
      <c r="MRI110" s="172"/>
      <c r="MRJ110" s="172"/>
      <c r="MRK110" s="172"/>
      <c r="MRL110" s="172"/>
      <c r="MRM110" s="172"/>
      <c r="MRN110" s="172"/>
      <c r="MRO110" s="172"/>
      <c r="MRP110" s="172"/>
      <c r="MRQ110" s="172"/>
      <c r="MRR110" s="172"/>
      <c r="MRS110" s="172"/>
      <c r="MRT110" s="172"/>
      <c r="MRU110" s="172"/>
      <c r="MRV110" s="172"/>
      <c r="MRW110" s="172"/>
      <c r="MRX110" s="172"/>
      <c r="MRY110" s="172"/>
      <c r="MRZ110" s="172"/>
      <c r="MSA110" s="172"/>
      <c r="MSB110" s="172"/>
      <c r="MSC110" s="172"/>
      <c r="MSD110" s="172"/>
      <c r="MSE110" s="172"/>
      <c r="MSF110" s="172"/>
      <c r="MSG110" s="172"/>
      <c r="MSH110" s="172"/>
      <c r="MSI110" s="172"/>
      <c r="MSJ110" s="172"/>
      <c r="MSK110" s="172"/>
      <c r="MSL110" s="172"/>
      <c r="MSM110" s="172"/>
      <c r="MSN110" s="172"/>
      <c r="MSO110" s="172"/>
      <c r="MSP110" s="172"/>
      <c r="MSQ110" s="172"/>
      <c r="MSR110" s="172"/>
      <c r="MSS110" s="172"/>
      <c r="MST110" s="172"/>
      <c r="MSU110" s="172"/>
      <c r="MSV110" s="172"/>
      <c r="MSW110" s="172"/>
      <c r="MSX110" s="172"/>
      <c r="MSY110" s="172"/>
      <c r="MSZ110" s="172"/>
      <c r="MTA110" s="172"/>
      <c r="MTB110" s="172"/>
      <c r="MTC110" s="172"/>
      <c r="MTD110" s="172"/>
      <c r="MTE110" s="172"/>
      <c r="MTF110" s="172"/>
      <c r="MTG110" s="172"/>
      <c r="MTH110" s="172"/>
      <c r="MTI110" s="172"/>
      <c r="MTJ110" s="172"/>
      <c r="MTK110" s="172"/>
      <c r="MTL110" s="172"/>
      <c r="MTM110" s="172"/>
      <c r="MTN110" s="172"/>
      <c r="MTO110" s="172"/>
      <c r="MTP110" s="172"/>
      <c r="MTQ110" s="172"/>
      <c r="MTR110" s="172"/>
      <c r="MTS110" s="172"/>
      <c r="MTT110" s="172"/>
      <c r="MTU110" s="172"/>
      <c r="MTV110" s="172"/>
      <c r="MTW110" s="172"/>
      <c r="MTX110" s="172"/>
      <c r="MTY110" s="172"/>
      <c r="MTZ110" s="172"/>
      <c r="MUA110" s="172"/>
      <c r="MUB110" s="172"/>
      <c r="MUC110" s="172"/>
      <c r="MUD110" s="172"/>
      <c r="MUE110" s="172"/>
      <c r="MUF110" s="172"/>
      <c r="MUG110" s="172"/>
      <c r="MUH110" s="172"/>
      <c r="MUI110" s="172"/>
      <c r="MUJ110" s="172"/>
      <c r="MUK110" s="172"/>
      <c r="MUL110" s="172"/>
      <c r="MUM110" s="172"/>
      <c r="MUN110" s="172"/>
      <c r="MUO110" s="172"/>
      <c r="MUP110" s="172"/>
      <c r="MUQ110" s="172"/>
      <c r="MUR110" s="172"/>
      <c r="MUS110" s="172"/>
      <c r="MUT110" s="172"/>
      <c r="MUU110" s="172"/>
      <c r="MUV110" s="172"/>
      <c r="MUW110" s="172"/>
      <c r="MUX110" s="172"/>
      <c r="MUY110" s="172"/>
      <c r="MUZ110" s="172"/>
      <c r="MVA110" s="172"/>
      <c r="MVB110" s="172"/>
      <c r="MVC110" s="172"/>
      <c r="MVD110" s="172"/>
      <c r="MVE110" s="172"/>
      <c r="MVF110" s="172"/>
      <c r="MVG110" s="172"/>
      <c r="MVH110" s="172"/>
      <c r="MVI110" s="172"/>
      <c r="MVJ110" s="172"/>
      <c r="MVK110" s="172"/>
      <c r="MVL110" s="172"/>
      <c r="MVM110" s="172"/>
      <c r="MVN110" s="172"/>
      <c r="MVO110" s="172"/>
      <c r="MVP110" s="172"/>
      <c r="MVQ110" s="172"/>
      <c r="MVR110" s="172"/>
      <c r="MVS110" s="172"/>
      <c r="MVT110" s="172"/>
      <c r="MVU110" s="172"/>
      <c r="MVV110" s="172"/>
      <c r="MVW110" s="172"/>
      <c r="MVX110" s="172"/>
      <c r="MVY110" s="172"/>
      <c r="MVZ110" s="172"/>
      <c r="MWA110" s="172"/>
      <c r="MWB110" s="172"/>
      <c r="MWC110" s="172"/>
      <c r="MWD110" s="172"/>
      <c r="MWE110" s="172"/>
      <c r="MWF110" s="172"/>
      <c r="MWG110" s="172"/>
      <c r="MWH110" s="172"/>
      <c r="MWI110" s="172"/>
      <c r="MWJ110" s="172"/>
      <c r="MWK110" s="172"/>
      <c r="MWL110" s="172"/>
      <c r="MWM110" s="172"/>
      <c r="MWN110" s="172"/>
      <c r="MWO110" s="172"/>
      <c r="MWP110" s="172"/>
      <c r="MWQ110" s="172"/>
      <c r="MWR110" s="172"/>
      <c r="MWS110" s="172"/>
      <c r="MWT110" s="172"/>
      <c r="MWU110" s="172"/>
      <c r="MWV110" s="172"/>
      <c r="MWW110" s="172"/>
      <c r="MWX110" s="172"/>
      <c r="MWY110" s="172"/>
      <c r="MWZ110" s="172"/>
      <c r="MXA110" s="172"/>
      <c r="MXB110" s="172"/>
      <c r="MXC110" s="172"/>
      <c r="MXD110" s="172"/>
      <c r="MXE110" s="172"/>
      <c r="MXF110" s="172"/>
      <c r="MXG110" s="172"/>
      <c r="MXH110" s="172"/>
      <c r="MXI110" s="172"/>
      <c r="MXJ110" s="172"/>
      <c r="MXK110" s="172"/>
      <c r="MXL110" s="172"/>
      <c r="MXM110" s="172"/>
      <c r="MXN110" s="172"/>
      <c r="MXO110" s="172"/>
      <c r="MXP110" s="172"/>
      <c r="MXQ110" s="172"/>
      <c r="MXR110" s="172"/>
      <c r="MXS110" s="172"/>
      <c r="MXT110" s="172"/>
      <c r="MXU110" s="172"/>
      <c r="MXV110" s="172"/>
      <c r="MXW110" s="172"/>
      <c r="MXX110" s="172"/>
      <c r="MXY110" s="172"/>
      <c r="MXZ110" s="172"/>
      <c r="MYA110" s="172"/>
      <c r="MYB110" s="172"/>
      <c r="MYC110" s="172"/>
      <c r="MYD110" s="172"/>
      <c r="MYE110" s="172"/>
      <c r="MYF110" s="172"/>
      <c r="MYG110" s="172"/>
      <c r="MYH110" s="172"/>
      <c r="MYI110" s="172"/>
      <c r="MYJ110" s="172"/>
      <c r="MYK110" s="172"/>
      <c r="MYL110" s="172"/>
      <c r="MYM110" s="172"/>
      <c r="MYN110" s="172"/>
      <c r="MYO110" s="172"/>
      <c r="MYP110" s="172"/>
      <c r="MYQ110" s="172"/>
      <c r="MYR110" s="172"/>
      <c r="MYS110" s="172"/>
      <c r="MYT110" s="172"/>
      <c r="MYU110" s="172"/>
      <c r="MYV110" s="172"/>
      <c r="MYW110" s="172"/>
      <c r="MYX110" s="172"/>
      <c r="MYY110" s="172"/>
      <c r="MYZ110" s="172"/>
      <c r="MZA110" s="172"/>
      <c r="MZB110" s="172"/>
      <c r="MZC110" s="172"/>
      <c r="MZD110" s="172"/>
      <c r="MZE110" s="172"/>
      <c r="MZF110" s="172"/>
      <c r="MZG110" s="172"/>
      <c r="MZH110" s="172"/>
      <c r="MZI110" s="172"/>
      <c r="MZJ110" s="172"/>
      <c r="MZK110" s="172"/>
      <c r="MZL110" s="172"/>
      <c r="MZM110" s="172"/>
      <c r="MZN110" s="172"/>
      <c r="MZO110" s="172"/>
      <c r="MZP110" s="172"/>
      <c r="MZQ110" s="172"/>
      <c r="MZR110" s="172"/>
      <c r="MZS110" s="172"/>
      <c r="MZT110" s="172"/>
      <c r="MZU110" s="172"/>
      <c r="MZV110" s="172"/>
      <c r="MZW110" s="172"/>
      <c r="MZX110" s="172"/>
      <c r="MZY110" s="172"/>
      <c r="MZZ110" s="172"/>
      <c r="NAA110" s="172"/>
      <c r="NAB110" s="172"/>
      <c r="NAC110" s="172"/>
      <c r="NAD110" s="172"/>
      <c r="NAE110" s="172"/>
      <c r="NAF110" s="172"/>
      <c r="NAG110" s="172"/>
      <c r="NAH110" s="172"/>
      <c r="NAI110" s="172"/>
      <c r="NAJ110" s="172"/>
      <c r="NAK110" s="172"/>
      <c r="NAL110" s="172"/>
      <c r="NAM110" s="172"/>
      <c r="NAN110" s="172"/>
      <c r="NAO110" s="172"/>
      <c r="NAP110" s="172"/>
      <c r="NAQ110" s="172"/>
      <c r="NAR110" s="172"/>
      <c r="NAS110" s="172"/>
      <c r="NAT110" s="172"/>
      <c r="NAU110" s="172"/>
      <c r="NAV110" s="172"/>
      <c r="NAW110" s="172"/>
      <c r="NAX110" s="172"/>
      <c r="NAY110" s="172"/>
      <c r="NAZ110" s="172"/>
      <c r="NBA110" s="172"/>
      <c r="NBB110" s="172"/>
      <c r="NBC110" s="172"/>
      <c r="NBD110" s="172"/>
      <c r="NBE110" s="172"/>
      <c r="NBF110" s="172"/>
      <c r="NBG110" s="172"/>
      <c r="NBH110" s="172"/>
      <c r="NBI110" s="172"/>
      <c r="NBJ110" s="172"/>
      <c r="NBK110" s="172"/>
      <c r="NBL110" s="172"/>
      <c r="NBM110" s="172"/>
      <c r="NBN110" s="172"/>
      <c r="NBO110" s="172"/>
      <c r="NBP110" s="172"/>
      <c r="NBQ110" s="172"/>
      <c r="NBR110" s="172"/>
      <c r="NBS110" s="172"/>
      <c r="NBT110" s="172"/>
      <c r="NBU110" s="172"/>
      <c r="NBV110" s="172"/>
      <c r="NBW110" s="172"/>
      <c r="NBX110" s="172"/>
      <c r="NBY110" s="172"/>
      <c r="NBZ110" s="172"/>
      <c r="NCA110" s="172"/>
      <c r="NCB110" s="172"/>
      <c r="NCC110" s="172"/>
      <c r="NCD110" s="172"/>
      <c r="NCE110" s="172"/>
      <c r="NCF110" s="172"/>
      <c r="NCG110" s="172"/>
      <c r="NCH110" s="172"/>
      <c r="NCI110" s="172"/>
      <c r="NCJ110" s="172"/>
      <c r="NCK110" s="172"/>
      <c r="NCL110" s="172"/>
      <c r="NCM110" s="172"/>
      <c r="NCN110" s="172"/>
      <c r="NCO110" s="172"/>
      <c r="NCP110" s="172"/>
      <c r="NCQ110" s="172"/>
      <c r="NCR110" s="172"/>
      <c r="NCS110" s="172"/>
      <c r="NCT110" s="172"/>
      <c r="NCU110" s="172"/>
      <c r="NCV110" s="172"/>
      <c r="NCW110" s="172"/>
      <c r="NCX110" s="172"/>
      <c r="NCY110" s="172"/>
      <c r="NCZ110" s="172"/>
      <c r="NDA110" s="172"/>
      <c r="NDB110" s="172"/>
      <c r="NDC110" s="172"/>
      <c r="NDD110" s="172"/>
      <c r="NDE110" s="172"/>
      <c r="NDF110" s="172"/>
      <c r="NDG110" s="172"/>
      <c r="NDH110" s="172"/>
      <c r="NDI110" s="172"/>
      <c r="NDJ110" s="172"/>
      <c r="NDK110" s="172"/>
      <c r="NDL110" s="172"/>
      <c r="NDM110" s="172"/>
      <c r="NDN110" s="172"/>
      <c r="NDO110" s="172"/>
      <c r="NDP110" s="172"/>
      <c r="NDQ110" s="172"/>
      <c r="NDR110" s="172"/>
      <c r="NDS110" s="172"/>
      <c r="NDT110" s="172"/>
      <c r="NDU110" s="172"/>
      <c r="NDV110" s="172"/>
      <c r="NDW110" s="172"/>
      <c r="NDX110" s="172"/>
      <c r="NDY110" s="172"/>
      <c r="NDZ110" s="172"/>
      <c r="NEA110" s="172"/>
      <c r="NEB110" s="172"/>
      <c r="NEC110" s="172"/>
      <c r="NED110" s="172"/>
      <c r="NEE110" s="172"/>
      <c r="NEF110" s="172"/>
      <c r="NEG110" s="172"/>
      <c r="NEH110" s="172"/>
      <c r="NEI110" s="172"/>
      <c r="NEJ110" s="172"/>
      <c r="NEK110" s="172"/>
      <c r="NEL110" s="172"/>
      <c r="NEM110" s="172"/>
      <c r="NEN110" s="172"/>
      <c r="NEO110" s="172"/>
      <c r="NEP110" s="172"/>
      <c r="NEQ110" s="172"/>
      <c r="NER110" s="172"/>
      <c r="NES110" s="172"/>
      <c r="NET110" s="172"/>
      <c r="NEU110" s="172"/>
      <c r="NEV110" s="172"/>
      <c r="NEW110" s="172"/>
      <c r="NEX110" s="172"/>
      <c r="NEY110" s="172"/>
      <c r="NEZ110" s="172"/>
      <c r="NFA110" s="172"/>
      <c r="NFB110" s="172"/>
      <c r="NFC110" s="172"/>
      <c r="NFD110" s="172"/>
      <c r="NFE110" s="172"/>
      <c r="NFF110" s="172"/>
      <c r="NFG110" s="172"/>
      <c r="NFH110" s="172"/>
      <c r="NFI110" s="172"/>
      <c r="NFJ110" s="172"/>
      <c r="NFK110" s="172"/>
      <c r="NFL110" s="172"/>
      <c r="NFM110" s="172"/>
      <c r="NFN110" s="172"/>
      <c r="NFO110" s="172"/>
      <c r="NFP110" s="172"/>
      <c r="NFQ110" s="172"/>
      <c r="NFR110" s="172"/>
      <c r="NFS110" s="172"/>
      <c r="NFT110" s="172"/>
      <c r="NFU110" s="172"/>
      <c r="NFV110" s="172"/>
      <c r="NFW110" s="172"/>
      <c r="NFX110" s="172"/>
      <c r="NFY110" s="172"/>
      <c r="NFZ110" s="172"/>
      <c r="NGA110" s="172"/>
      <c r="NGB110" s="172"/>
      <c r="NGC110" s="172"/>
      <c r="NGD110" s="172"/>
      <c r="NGE110" s="172"/>
      <c r="NGF110" s="172"/>
      <c r="NGG110" s="172"/>
      <c r="NGH110" s="172"/>
      <c r="NGI110" s="172"/>
      <c r="NGJ110" s="172"/>
      <c r="NGK110" s="172"/>
      <c r="NGL110" s="172"/>
      <c r="NGM110" s="172"/>
      <c r="NGN110" s="172"/>
      <c r="NGO110" s="172"/>
      <c r="NGP110" s="172"/>
      <c r="NGQ110" s="172"/>
      <c r="NGR110" s="172"/>
      <c r="NGS110" s="172"/>
      <c r="NGT110" s="172"/>
      <c r="NGU110" s="172"/>
      <c r="NGV110" s="172"/>
      <c r="NGW110" s="172"/>
      <c r="NGX110" s="172"/>
      <c r="NGY110" s="172"/>
      <c r="NGZ110" s="172"/>
      <c r="NHA110" s="172"/>
      <c r="NHB110" s="172"/>
      <c r="NHC110" s="172"/>
      <c r="NHD110" s="172"/>
      <c r="NHE110" s="172"/>
      <c r="NHF110" s="172"/>
      <c r="NHG110" s="172"/>
      <c r="NHH110" s="172"/>
      <c r="NHI110" s="172"/>
      <c r="NHJ110" s="172"/>
      <c r="NHK110" s="172"/>
      <c r="NHL110" s="172"/>
      <c r="NHM110" s="172"/>
      <c r="NHN110" s="172"/>
      <c r="NHO110" s="172"/>
      <c r="NHP110" s="172"/>
      <c r="NHQ110" s="172"/>
      <c r="NHR110" s="172"/>
      <c r="NHS110" s="172"/>
      <c r="NHT110" s="172"/>
      <c r="NHU110" s="172"/>
      <c r="NHV110" s="172"/>
      <c r="NHW110" s="172"/>
      <c r="NHX110" s="172"/>
      <c r="NHY110" s="172"/>
      <c r="NHZ110" s="172"/>
      <c r="NIA110" s="172"/>
      <c r="NIB110" s="172"/>
      <c r="NIC110" s="172"/>
      <c r="NID110" s="172"/>
      <c r="NIE110" s="172"/>
      <c r="NIF110" s="172"/>
      <c r="NIG110" s="172"/>
      <c r="NIH110" s="172"/>
      <c r="NII110" s="172"/>
      <c r="NIJ110" s="172"/>
      <c r="NIK110" s="172"/>
      <c r="NIL110" s="172"/>
      <c r="NIM110" s="172"/>
      <c r="NIN110" s="172"/>
      <c r="NIO110" s="172"/>
      <c r="NIP110" s="172"/>
      <c r="NIQ110" s="172"/>
      <c r="NIR110" s="172"/>
      <c r="NIS110" s="172"/>
      <c r="NIT110" s="172"/>
      <c r="NIU110" s="172"/>
      <c r="NIV110" s="172"/>
      <c r="NIW110" s="172"/>
      <c r="NIX110" s="172"/>
      <c r="NIY110" s="172"/>
      <c r="NIZ110" s="172"/>
      <c r="NJA110" s="172"/>
      <c r="NJB110" s="172"/>
      <c r="NJC110" s="172"/>
      <c r="NJD110" s="172"/>
      <c r="NJE110" s="172"/>
      <c r="NJF110" s="172"/>
      <c r="NJG110" s="172"/>
      <c r="NJH110" s="172"/>
      <c r="NJI110" s="172"/>
      <c r="NJJ110" s="172"/>
      <c r="NJK110" s="172"/>
      <c r="NJL110" s="172"/>
      <c r="NJM110" s="172"/>
      <c r="NJN110" s="172"/>
      <c r="NJO110" s="172"/>
      <c r="NJP110" s="172"/>
      <c r="NJQ110" s="172"/>
      <c r="NJR110" s="172"/>
      <c r="NJS110" s="172"/>
      <c r="NJT110" s="172"/>
      <c r="NJU110" s="172"/>
      <c r="NJV110" s="172"/>
      <c r="NJW110" s="172"/>
      <c r="NJX110" s="172"/>
      <c r="NJY110" s="172"/>
      <c r="NJZ110" s="172"/>
      <c r="NKA110" s="172"/>
      <c r="NKB110" s="172"/>
      <c r="NKC110" s="172"/>
      <c r="NKD110" s="172"/>
      <c r="NKE110" s="172"/>
      <c r="NKF110" s="172"/>
      <c r="NKG110" s="172"/>
      <c r="NKH110" s="172"/>
      <c r="NKI110" s="172"/>
      <c r="NKJ110" s="172"/>
      <c r="NKK110" s="172"/>
      <c r="NKL110" s="172"/>
      <c r="NKM110" s="172"/>
      <c r="NKN110" s="172"/>
      <c r="NKO110" s="172"/>
      <c r="NKP110" s="172"/>
      <c r="NKQ110" s="172"/>
      <c r="NKR110" s="172"/>
      <c r="NKS110" s="172"/>
      <c r="NKT110" s="172"/>
      <c r="NKU110" s="172"/>
      <c r="NKV110" s="172"/>
      <c r="NKW110" s="172"/>
      <c r="NKX110" s="172"/>
      <c r="NKY110" s="172"/>
      <c r="NKZ110" s="172"/>
      <c r="NLA110" s="172"/>
      <c r="NLB110" s="172"/>
      <c r="NLC110" s="172"/>
      <c r="NLD110" s="172"/>
      <c r="NLE110" s="172"/>
      <c r="NLF110" s="172"/>
      <c r="NLG110" s="172"/>
      <c r="NLH110" s="172"/>
      <c r="NLI110" s="172"/>
      <c r="NLJ110" s="172"/>
      <c r="NLK110" s="172"/>
      <c r="NLL110" s="172"/>
      <c r="NLM110" s="172"/>
      <c r="NLN110" s="172"/>
      <c r="NLO110" s="172"/>
      <c r="NLP110" s="172"/>
      <c r="NLQ110" s="172"/>
      <c r="NLR110" s="172"/>
      <c r="NLS110" s="172"/>
      <c r="NLT110" s="172"/>
      <c r="NLU110" s="172"/>
      <c r="NLV110" s="172"/>
      <c r="NLW110" s="172"/>
      <c r="NLX110" s="172"/>
      <c r="NLY110" s="172"/>
      <c r="NLZ110" s="172"/>
      <c r="NMA110" s="172"/>
      <c r="NMB110" s="172"/>
      <c r="NMC110" s="172"/>
      <c r="NMD110" s="172"/>
      <c r="NME110" s="172"/>
      <c r="NMF110" s="172"/>
      <c r="NMG110" s="172"/>
      <c r="NMH110" s="172"/>
      <c r="NMI110" s="172"/>
      <c r="NMJ110" s="172"/>
      <c r="NMK110" s="172"/>
      <c r="NML110" s="172"/>
      <c r="NMM110" s="172"/>
      <c r="NMN110" s="172"/>
      <c r="NMO110" s="172"/>
      <c r="NMP110" s="172"/>
      <c r="NMQ110" s="172"/>
      <c r="NMR110" s="172"/>
      <c r="NMS110" s="172"/>
      <c r="NMT110" s="172"/>
      <c r="NMU110" s="172"/>
      <c r="NMV110" s="172"/>
      <c r="NMW110" s="172"/>
      <c r="NMX110" s="172"/>
      <c r="NMY110" s="172"/>
      <c r="NMZ110" s="172"/>
      <c r="NNA110" s="172"/>
      <c r="NNB110" s="172"/>
      <c r="NNC110" s="172"/>
      <c r="NND110" s="172"/>
      <c r="NNE110" s="172"/>
      <c r="NNF110" s="172"/>
      <c r="NNG110" s="172"/>
      <c r="NNH110" s="172"/>
      <c r="NNI110" s="172"/>
      <c r="NNJ110" s="172"/>
      <c r="NNK110" s="172"/>
      <c r="NNL110" s="172"/>
      <c r="NNM110" s="172"/>
      <c r="NNN110" s="172"/>
      <c r="NNO110" s="172"/>
      <c r="NNP110" s="172"/>
      <c r="NNQ110" s="172"/>
      <c r="NNR110" s="172"/>
      <c r="NNS110" s="172"/>
      <c r="NNT110" s="172"/>
      <c r="NNU110" s="172"/>
      <c r="NNV110" s="172"/>
      <c r="NNW110" s="172"/>
      <c r="NNX110" s="172"/>
      <c r="NNY110" s="172"/>
      <c r="NNZ110" s="172"/>
      <c r="NOA110" s="172"/>
      <c r="NOB110" s="172"/>
      <c r="NOC110" s="172"/>
      <c r="NOD110" s="172"/>
      <c r="NOE110" s="172"/>
      <c r="NOF110" s="172"/>
      <c r="NOG110" s="172"/>
      <c r="NOH110" s="172"/>
      <c r="NOI110" s="172"/>
      <c r="NOJ110" s="172"/>
      <c r="NOK110" s="172"/>
      <c r="NOL110" s="172"/>
      <c r="NOM110" s="172"/>
      <c r="NON110" s="172"/>
      <c r="NOO110" s="172"/>
      <c r="NOP110" s="172"/>
      <c r="NOQ110" s="172"/>
      <c r="NOR110" s="172"/>
      <c r="NOS110" s="172"/>
      <c r="NOT110" s="172"/>
      <c r="NOU110" s="172"/>
      <c r="NOV110" s="172"/>
      <c r="NOW110" s="172"/>
      <c r="NOX110" s="172"/>
      <c r="NOY110" s="172"/>
      <c r="NOZ110" s="172"/>
      <c r="NPA110" s="172"/>
      <c r="NPB110" s="172"/>
      <c r="NPC110" s="172"/>
      <c r="NPD110" s="172"/>
      <c r="NPE110" s="172"/>
      <c r="NPF110" s="172"/>
      <c r="NPG110" s="172"/>
      <c r="NPH110" s="172"/>
      <c r="NPI110" s="172"/>
      <c r="NPJ110" s="172"/>
      <c r="NPK110" s="172"/>
      <c r="NPL110" s="172"/>
      <c r="NPM110" s="172"/>
      <c r="NPN110" s="172"/>
      <c r="NPO110" s="172"/>
      <c r="NPP110" s="172"/>
      <c r="NPQ110" s="172"/>
      <c r="NPR110" s="172"/>
      <c r="NPS110" s="172"/>
      <c r="NPT110" s="172"/>
      <c r="NPU110" s="172"/>
      <c r="NPV110" s="172"/>
      <c r="NPW110" s="172"/>
      <c r="NPX110" s="172"/>
      <c r="NPY110" s="172"/>
      <c r="NPZ110" s="172"/>
      <c r="NQA110" s="172"/>
      <c r="NQB110" s="172"/>
      <c r="NQC110" s="172"/>
      <c r="NQD110" s="172"/>
      <c r="NQE110" s="172"/>
      <c r="NQF110" s="172"/>
      <c r="NQG110" s="172"/>
      <c r="NQH110" s="172"/>
      <c r="NQI110" s="172"/>
      <c r="NQJ110" s="172"/>
      <c r="NQK110" s="172"/>
      <c r="NQL110" s="172"/>
      <c r="NQM110" s="172"/>
      <c r="NQN110" s="172"/>
      <c r="NQO110" s="172"/>
      <c r="NQP110" s="172"/>
      <c r="NQQ110" s="172"/>
      <c r="NQR110" s="172"/>
      <c r="NQS110" s="172"/>
      <c r="NQT110" s="172"/>
      <c r="NQU110" s="172"/>
      <c r="NQV110" s="172"/>
      <c r="NQW110" s="172"/>
      <c r="NQX110" s="172"/>
      <c r="NQY110" s="172"/>
      <c r="NQZ110" s="172"/>
      <c r="NRA110" s="172"/>
      <c r="NRB110" s="172"/>
      <c r="NRC110" s="172"/>
      <c r="NRD110" s="172"/>
      <c r="NRE110" s="172"/>
      <c r="NRF110" s="172"/>
      <c r="NRG110" s="172"/>
      <c r="NRH110" s="172"/>
      <c r="NRI110" s="172"/>
      <c r="NRJ110" s="172"/>
      <c r="NRK110" s="172"/>
      <c r="NRL110" s="172"/>
      <c r="NRM110" s="172"/>
      <c r="NRN110" s="172"/>
      <c r="NRO110" s="172"/>
      <c r="NRP110" s="172"/>
      <c r="NRQ110" s="172"/>
      <c r="NRR110" s="172"/>
      <c r="NRS110" s="172"/>
      <c r="NRT110" s="172"/>
      <c r="NRU110" s="172"/>
      <c r="NRV110" s="172"/>
      <c r="NRW110" s="172"/>
      <c r="NRX110" s="172"/>
      <c r="NRY110" s="172"/>
      <c r="NRZ110" s="172"/>
      <c r="NSA110" s="172"/>
      <c r="NSB110" s="172"/>
      <c r="NSC110" s="172"/>
      <c r="NSD110" s="172"/>
      <c r="NSE110" s="172"/>
      <c r="NSF110" s="172"/>
      <c r="NSG110" s="172"/>
      <c r="NSH110" s="172"/>
      <c r="NSI110" s="172"/>
      <c r="NSJ110" s="172"/>
      <c r="NSK110" s="172"/>
      <c r="NSL110" s="172"/>
      <c r="NSM110" s="172"/>
      <c r="NSN110" s="172"/>
      <c r="NSO110" s="172"/>
      <c r="NSP110" s="172"/>
      <c r="NSQ110" s="172"/>
      <c r="NSR110" s="172"/>
      <c r="NSS110" s="172"/>
      <c r="NST110" s="172"/>
      <c r="NSU110" s="172"/>
      <c r="NSV110" s="172"/>
      <c r="NSW110" s="172"/>
      <c r="NSX110" s="172"/>
      <c r="NSY110" s="172"/>
      <c r="NSZ110" s="172"/>
      <c r="NTA110" s="172"/>
      <c r="NTB110" s="172"/>
      <c r="NTC110" s="172"/>
      <c r="NTD110" s="172"/>
      <c r="NTE110" s="172"/>
      <c r="NTF110" s="172"/>
      <c r="NTG110" s="172"/>
      <c r="NTH110" s="172"/>
      <c r="NTI110" s="172"/>
      <c r="NTJ110" s="172"/>
      <c r="NTK110" s="172"/>
      <c r="NTL110" s="172"/>
      <c r="NTM110" s="172"/>
      <c r="NTN110" s="172"/>
      <c r="NTO110" s="172"/>
      <c r="NTP110" s="172"/>
      <c r="NTQ110" s="172"/>
      <c r="NTR110" s="172"/>
      <c r="NTS110" s="172"/>
      <c r="NTT110" s="172"/>
      <c r="NTU110" s="172"/>
      <c r="NTV110" s="172"/>
      <c r="NTW110" s="172"/>
      <c r="NTX110" s="172"/>
      <c r="NTY110" s="172"/>
      <c r="NTZ110" s="172"/>
      <c r="NUA110" s="172"/>
      <c r="NUB110" s="172"/>
      <c r="NUC110" s="172"/>
      <c r="NUD110" s="172"/>
      <c r="NUE110" s="172"/>
      <c r="NUF110" s="172"/>
      <c r="NUG110" s="172"/>
      <c r="NUH110" s="172"/>
      <c r="NUI110" s="172"/>
      <c r="NUJ110" s="172"/>
      <c r="NUK110" s="172"/>
      <c r="NUL110" s="172"/>
      <c r="NUM110" s="172"/>
      <c r="NUN110" s="172"/>
      <c r="NUO110" s="172"/>
      <c r="NUP110" s="172"/>
      <c r="NUQ110" s="172"/>
      <c r="NUR110" s="172"/>
      <c r="NUS110" s="172"/>
      <c r="NUT110" s="172"/>
      <c r="NUU110" s="172"/>
      <c r="NUV110" s="172"/>
      <c r="NUW110" s="172"/>
      <c r="NUX110" s="172"/>
      <c r="NUY110" s="172"/>
      <c r="NUZ110" s="172"/>
      <c r="NVA110" s="172"/>
      <c r="NVB110" s="172"/>
      <c r="NVC110" s="172"/>
      <c r="NVD110" s="172"/>
      <c r="NVE110" s="172"/>
      <c r="NVF110" s="172"/>
      <c r="NVG110" s="172"/>
      <c r="NVH110" s="172"/>
      <c r="NVI110" s="172"/>
      <c r="NVJ110" s="172"/>
      <c r="NVK110" s="172"/>
      <c r="NVL110" s="172"/>
      <c r="NVM110" s="172"/>
      <c r="NVN110" s="172"/>
      <c r="NVO110" s="172"/>
      <c r="NVP110" s="172"/>
      <c r="NVQ110" s="172"/>
      <c r="NVR110" s="172"/>
      <c r="NVS110" s="172"/>
      <c r="NVT110" s="172"/>
      <c r="NVU110" s="172"/>
      <c r="NVV110" s="172"/>
      <c r="NVW110" s="172"/>
      <c r="NVX110" s="172"/>
      <c r="NVY110" s="172"/>
      <c r="NVZ110" s="172"/>
      <c r="NWA110" s="172"/>
      <c r="NWB110" s="172"/>
      <c r="NWC110" s="172"/>
      <c r="NWD110" s="172"/>
      <c r="NWE110" s="172"/>
      <c r="NWF110" s="172"/>
      <c r="NWG110" s="172"/>
      <c r="NWH110" s="172"/>
      <c r="NWI110" s="172"/>
      <c r="NWJ110" s="172"/>
      <c r="NWK110" s="172"/>
      <c r="NWL110" s="172"/>
      <c r="NWM110" s="172"/>
      <c r="NWN110" s="172"/>
      <c r="NWO110" s="172"/>
      <c r="NWP110" s="172"/>
      <c r="NWQ110" s="172"/>
      <c r="NWR110" s="172"/>
      <c r="NWS110" s="172"/>
      <c r="NWT110" s="172"/>
      <c r="NWU110" s="172"/>
      <c r="NWV110" s="172"/>
      <c r="NWW110" s="172"/>
      <c r="NWX110" s="172"/>
      <c r="NWY110" s="172"/>
      <c r="NWZ110" s="172"/>
      <c r="NXA110" s="172"/>
      <c r="NXB110" s="172"/>
      <c r="NXC110" s="172"/>
      <c r="NXD110" s="172"/>
      <c r="NXE110" s="172"/>
      <c r="NXF110" s="172"/>
      <c r="NXG110" s="172"/>
      <c r="NXH110" s="172"/>
      <c r="NXI110" s="172"/>
      <c r="NXJ110" s="172"/>
      <c r="NXK110" s="172"/>
      <c r="NXL110" s="172"/>
      <c r="NXM110" s="172"/>
      <c r="NXN110" s="172"/>
      <c r="NXO110" s="172"/>
      <c r="NXP110" s="172"/>
      <c r="NXQ110" s="172"/>
      <c r="NXR110" s="172"/>
      <c r="NXS110" s="172"/>
      <c r="NXT110" s="172"/>
      <c r="NXU110" s="172"/>
      <c r="NXV110" s="172"/>
      <c r="NXW110" s="172"/>
      <c r="NXX110" s="172"/>
      <c r="NXY110" s="172"/>
      <c r="NXZ110" s="172"/>
      <c r="NYA110" s="172"/>
      <c r="NYB110" s="172"/>
      <c r="NYC110" s="172"/>
      <c r="NYD110" s="172"/>
      <c r="NYE110" s="172"/>
      <c r="NYF110" s="172"/>
      <c r="NYG110" s="172"/>
      <c r="NYH110" s="172"/>
      <c r="NYI110" s="172"/>
      <c r="NYJ110" s="172"/>
      <c r="NYK110" s="172"/>
      <c r="NYL110" s="172"/>
      <c r="NYM110" s="172"/>
      <c r="NYN110" s="172"/>
      <c r="NYO110" s="172"/>
      <c r="NYP110" s="172"/>
      <c r="NYQ110" s="172"/>
      <c r="NYR110" s="172"/>
      <c r="NYS110" s="172"/>
      <c r="NYT110" s="172"/>
      <c r="NYU110" s="172"/>
      <c r="NYV110" s="172"/>
      <c r="NYW110" s="172"/>
      <c r="NYX110" s="172"/>
      <c r="NYY110" s="172"/>
      <c r="NYZ110" s="172"/>
      <c r="NZA110" s="172"/>
      <c r="NZB110" s="172"/>
      <c r="NZC110" s="172"/>
      <c r="NZD110" s="172"/>
      <c r="NZE110" s="172"/>
      <c r="NZF110" s="172"/>
      <c r="NZG110" s="172"/>
      <c r="NZH110" s="172"/>
      <c r="NZI110" s="172"/>
      <c r="NZJ110" s="172"/>
      <c r="NZK110" s="172"/>
      <c r="NZL110" s="172"/>
      <c r="NZM110" s="172"/>
      <c r="NZN110" s="172"/>
      <c r="NZO110" s="172"/>
      <c r="NZP110" s="172"/>
      <c r="NZQ110" s="172"/>
      <c r="NZR110" s="172"/>
      <c r="NZS110" s="172"/>
      <c r="NZT110" s="172"/>
      <c r="NZU110" s="172"/>
      <c r="NZV110" s="172"/>
      <c r="NZW110" s="172"/>
      <c r="NZX110" s="172"/>
      <c r="NZY110" s="172"/>
      <c r="NZZ110" s="172"/>
      <c r="OAA110" s="172"/>
      <c r="OAB110" s="172"/>
      <c r="OAC110" s="172"/>
      <c r="OAD110" s="172"/>
      <c r="OAE110" s="172"/>
      <c r="OAF110" s="172"/>
      <c r="OAG110" s="172"/>
      <c r="OAH110" s="172"/>
      <c r="OAI110" s="172"/>
      <c r="OAJ110" s="172"/>
      <c r="OAK110" s="172"/>
      <c r="OAL110" s="172"/>
      <c r="OAM110" s="172"/>
      <c r="OAN110" s="172"/>
      <c r="OAO110" s="172"/>
      <c r="OAP110" s="172"/>
      <c r="OAQ110" s="172"/>
      <c r="OAR110" s="172"/>
      <c r="OAS110" s="172"/>
      <c r="OAT110" s="172"/>
      <c r="OAU110" s="172"/>
      <c r="OAV110" s="172"/>
      <c r="OAW110" s="172"/>
      <c r="OAX110" s="172"/>
      <c r="OAY110" s="172"/>
      <c r="OAZ110" s="172"/>
      <c r="OBA110" s="172"/>
      <c r="OBB110" s="172"/>
      <c r="OBC110" s="172"/>
      <c r="OBD110" s="172"/>
      <c r="OBE110" s="172"/>
      <c r="OBF110" s="172"/>
      <c r="OBG110" s="172"/>
      <c r="OBH110" s="172"/>
      <c r="OBI110" s="172"/>
      <c r="OBJ110" s="172"/>
      <c r="OBK110" s="172"/>
      <c r="OBL110" s="172"/>
      <c r="OBM110" s="172"/>
      <c r="OBN110" s="172"/>
      <c r="OBO110" s="172"/>
      <c r="OBP110" s="172"/>
      <c r="OBQ110" s="172"/>
      <c r="OBR110" s="172"/>
      <c r="OBS110" s="172"/>
      <c r="OBT110" s="172"/>
      <c r="OBU110" s="172"/>
      <c r="OBV110" s="172"/>
      <c r="OBW110" s="172"/>
      <c r="OBX110" s="172"/>
      <c r="OBY110" s="172"/>
      <c r="OBZ110" s="172"/>
      <c r="OCA110" s="172"/>
      <c r="OCB110" s="172"/>
      <c r="OCC110" s="172"/>
      <c r="OCD110" s="172"/>
      <c r="OCE110" s="172"/>
      <c r="OCF110" s="172"/>
      <c r="OCG110" s="172"/>
      <c r="OCH110" s="172"/>
      <c r="OCI110" s="172"/>
      <c r="OCJ110" s="172"/>
      <c r="OCK110" s="172"/>
      <c r="OCL110" s="172"/>
      <c r="OCM110" s="172"/>
      <c r="OCN110" s="172"/>
      <c r="OCO110" s="172"/>
      <c r="OCP110" s="172"/>
      <c r="OCQ110" s="172"/>
      <c r="OCR110" s="172"/>
      <c r="OCS110" s="172"/>
      <c r="OCT110" s="172"/>
      <c r="OCU110" s="172"/>
      <c r="OCV110" s="172"/>
      <c r="OCW110" s="172"/>
      <c r="OCX110" s="172"/>
      <c r="OCY110" s="172"/>
      <c r="OCZ110" s="172"/>
      <c r="ODA110" s="172"/>
      <c r="ODB110" s="172"/>
      <c r="ODC110" s="172"/>
      <c r="ODD110" s="172"/>
      <c r="ODE110" s="172"/>
      <c r="ODF110" s="172"/>
      <c r="ODG110" s="172"/>
      <c r="ODH110" s="172"/>
      <c r="ODI110" s="172"/>
      <c r="ODJ110" s="172"/>
      <c r="ODK110" s="172"/>
      <c r="ODL110" s="172"/>
      <c r="ODM110" s="172"/>
      <c r="ODN110" s="172"/>
      <c r="ODO110" s="172"/>
      <c r="ODP110" s="172"/>
      <c r="ODQ110" s="172"/>
      <c r="ODR110" s="172"/>
      <c r="ODS110" s="172"/>
      <c r="ODT110" s="172"/>
      <c r="ODU110" s="172"/>
      <c r="ODV110" s="172"/>
      <c r="ODW110" s="172"/>
      <c r="ODX110" s="172"/>
      <c r="ODY110" s="172"/>
      <c r="ODZ110" s="172"/>
      <c r="OEA110" s="172"/>
      <c r="OEB110" s="172"/>
      <c r="OEC110" s="172"/>
      <c r="OED110" s="172"/>
      <c r="OEE110" s="172"/>
      <c r="OEF110" s="172"/>
      <c r="OEG110" s="172"/>
      <c r="OEH110" s="172"/>
      <c r="OEI110" s="172"/>
      <c r="OEJ110" s="172"/>
      <c r="OEK110" s="172"/>
      <c r="OEL110" s="172"/>
      <c r="OEM110" s="172"/>
      <c r="OEN110" s="172"/>
      <c r="OEO110" s="172"/>
      <c r="OEP110" s="172"/>
      <c r="OEQ110" s="172"/>
      <c r="OER110" s="172"/>
      <c r="OES110" s="172"/>
      <c r="OET110" s="172"/>
      <c r="OEU110" s="172"/>
      <c r="OEV110" s="172"/>
      <c r="OEW110" s="172"/>
      <c r="OEX110" s="172"/>
      <c r="OEY110" s="172"/>
      <c r="OEZ110" s="172"/>
      <c r="OFA110" s="172"/>
      <c r="OFB110" s="172"/>
      <c r="OFC110" s="172"/>
      <c r="OFD110" s="172"/>
      <c r="OFE110" s="172"/>
      <c r="OFF110" s="172"/>
      <c r="OFG110" s="172"/>
      <c r="OFH110" s="172"/>
      <c r="OFI110" s="172"/>
      <c r="OFJ110" s="172"/>
      <c r="OFK110" s="172"/>
      <c r="OFL110" s="172"/>
      <c r="OFM110" s="172"/>
      <c r="OFN110" s="172"/>
      <c r="OFO110" s="172"/>
      <c r="OFP110" s="172"/>
      <c r="OFQ110" s="172"/>
      <c r="OFR110" s="172"/>
      <c r="OFS110" s="172"/>
      <c r="OFT110" s="172"/>
      <c r="OFU110" s="172"/>
      <c r="OFV110" s="172"/>
      <c r="OFW110" s="172"/>
      <c r="OFX110" s="172"/>
      <c r="OFY110" s="172"/>
      <c r="OFZ110" s="172"/>
      <c r="OGA110" s="172"/>
      <c r="OGB110" s="172"/>
      <c r="OGC110" s="172"/>
      <c r="OGD110" s="172"/>
      <c r="OGE110" s="172"/>
      <c r="OGF110" s="172"/>
      <c r="OGG110" s="172"/>
      <c r="OGH110" s="172"/>
      <c r="OGI110" s="172"/>
      <c r="OGJ110" s="172"/>
      <c r="OGK110" s="172"/>
      <c r="OGL110" s="172"/>
      <c r="OGM110" s="172"/>
      <c r="OGN110" s="172"/>
      <c r="OGO110" s="172"/>
      <c r="OGP110" s="172"/>
      <c r="OGQ110" s="172"/>
      <c r="OGR110" s="172"/>
      <c r="OGS110" s="172"/>
      <c r="OGT110" s="172"/>
      <c r="OGU110" s="172"/>
      <c r="OGV110" s="172"/>
      <c r="OGW110" s="172"/>
      <c r="OGX110" s="172"/>
      <c r="OGY110" s="172"/>
      <c r="OGZ110" s="172"/>
      <c r="OHA110" s="172"/>
      <c r="OHB110" s="172"/>
      <c r="OHC110" s="172"/>
      <c r="OHD110" s="172"/>
      <c r="OHE110" s="172"/>
      <c r="OHF110" s="172"/>
      <c r="OHG110" s="172"/>
      <c r="OHH110" s="172"/>
      <c r="OHI110" s="172"/>
      <c r="OHJ110" s="172"/>
      <c r="OHK110" s="172"/>
      <c r="OHL110" s="172"/>
      <c r="OHM110" s="172"/>
      <c r="OHN110" s="172"/>
      <c r="OHO110" s="172"/>
      <c r="OHP110" s="172"/>
      <c r="OHQ110" s="172"/>
      <c r="OHR110" s="172"/>
      <c r="OHS110" s="172"/>
      <c r="OHT110" s="172"/>
      <c r="OHU110" s="172"/>
      <c r="OHV110" s="172"/>
      <c r="OHW110" s="172"/>
      <c r="OHX110" s="172"/>
      <c r="OHY110" s="172"/>
      <c r="OHZ110" s="172"/>
      <c r="OIA110" s="172"/>
      <c r="OIB110" s="172"/>
      <c r="OIC110" s="172"/>
      <c r="OID110" s="172"/>
      <c r="OIE110" s="172"/>
      <c r="OIF110" s="172"/>
      <c r="OIG110" s="172"/>
      <c r="OIH110" s="172"/>
      <c r="OII110" s="172"/>
      <c r="OIJ110" s="172"/>
      <c r="OIK110" s="172"/>
      <c r="OIL110" s="172"/>
      <c r="OIM110" s="172"/>
      <c r="OIN110" s="172"/>
      <c r="OIO110" s="172"/>
      <c r="OIP110" s="172"/>
      <c r="OIQ110" s="172"/>
      <c r="OIR110" s="172"/>
      <c r="OIS110" s="172"/>
      <c r="OIT110" s="172"/>
      <c r="OIU110" s="172"/>
      <c r="OIV110" s="172"/>
      <c r="OIW110" s="172"/>
      <c r="OIX110" s="172"/>
      <c r="OIY110" s="172"/>
      <c r="OIZ110" s="172"/>
      <c r="OJA110" s="172"/>
      <c r="OJB110" s="172"/>
      <c r="OJC110" s="172"/>
      <c r="OJD110" s="172"/>
      <c r="OJE110" s="172"/>
      <c r="OJF110" s="172"/>
      <c r="OJG110" s="172"/>
      <c r="OJH110" s="172"/>
      <c r="OJI110" s="172"/>
      <c r="OJJ110" s="172"/>
      <c r="OJK110" s="172"/>
      <c r="OJL110" s="172"/>
      <c r="OJM110" s="172"/>
      <c r="OJN110" s="172"/>
      <c r="OJO110" s="172"/>
      <c r="OJP110" s="172"/>
      <c r="OJQ110" s="172"/>
      <c r="OJR110" s="172"/>
      <c r="OJS110" s="172"/>
      <c r="OJT110" s="172"/>
      <c r="OJU110" s="172"/>
      <c r="OJV110" s="172"/>
      <c r="OJW110" s="172"/>
      <c r="OJX110" s="172"/>
      <c r="OJY110" s="172"/>
      <c r="OJZ110" s="172"/>
      <c r="OKA110" s="172"/>
      <c r="OKB110" s="172"/>
      <c r="OKC110" s="172"/>
      <c r="OKD110" s="172"/>
      <c r="OKE110" s="172"/>
      <c r="OKF110" s="172"/>
      <c r="OKG110" s="172"/>
      <c r="OKH110" s="172"/>
      <c r="OKI110" s="172"/>
      <c r="OKJ110" s="172"/>
      <c r="OKK110" s="172"/>
      <c r="OKL110" s="172"/>
      <c r="OKM110" s="172"/>
      <c r="OKN110" s="172"/>
      <c r="OKO110" s="172"/>
      <c r="OKP110" s="172"/>
      <c r="OKQ110" s="172"/>
      <c r="OKR110" s="172"/>
      <c r="OKS110" s="172"/>
      <c r="OKT110" s="172"/>
      <c r="OKU110" s="172"/>
      <c r="OKV110" s="172"/>
      <c r="OKW110" s="172"/>
      <c r="OKX110" s="172"/>
      <c r="OKY110" s="172"/>
      <c r="OKZ110" s="172"/>
      <c r="OLA110" s="172"/>
      <c r="OLB110" s="172"/>
      <c r="OLC110" s="172"/>
      <c r="OLD110" s="172"/>
      <c r="OLE110" s="172"/>
      <c r="OLF110" s="172"/>
      <c r="OLG110" s="172"/>
      <c r="OLH110" s="172"/>
      <c r="OLI110" s="172"/>
      <c r="OLJ110" s="172"/>
      <c r="OLK110" s="172"/>
      <c r="OLL110" s="172"/>
      <c r="OLM110" s="172"/>
      <c r="OLN110" s="172"/>
      <c r="OLO110" s="172"/>
      <c r="OLP110" s="172"/>
      <c r="OLQ110" s="172"/>
      <c r="OLR110" s="172"/>
      <c r="OLS110" s="172"/>
      <c r="OLT110" s="172"/>
      <c r="OLU110" s="172"/>
      <c r="OLV110" s="172"/>
      <c r="OLW110" s="172"/>
      <c r="OLX110" s="172"/>
      <c r="OLY110" s="172"/>
      <c r="OLZ110" s="172"/>
      <c r="OMA110" s="172"/>
      <c r="OMB110" s="172"/>
      <c r="OMC110" s="172"/>
      <c r="OMD110" s="172"/>
      <c r="OME110" s="172"/>
      <c r="OMF110" s="172"/>
      <c r="OMG110" s="172"/>
      <c r="OMH110" s="172"/>
      <c r="OMI110" s="172"/>
      <c r="OMJ110" s="172"/>
      <c r="OMK110" s="172"/>
      <c r="OML110" s="172"/>
      <c r="OMM110" s="172"/>
      <c r="OMN110" s="172"/>
      <c r="OMO110" s="172"/>
      <c r="OMP110" s="172"/>
      <c r="OMQ110" s="172"/>
      <c r="OMR110" s="172"/>
      <c r="OMS110" s="172"/>
      <c r="OMT110" s="172"/>
      <c r="OMU110" s="172"/>
      <c r="OMV110" s="172"/>
      <c r="OMW110" s="172"/>
      <c r="OMX110" s="172"/>
      <c r="OMY110" s="172"/>
      <c r="OMZ110" s="172"/>
      <c r="ONA110" s="172"/>
      <c r="ONB110" s="172"/>
      <c r="ONC110" s="172"/>
      <c r="OND110" s="172"/>
      <c r="ONE110" s="172"/>
      <c r="ONF110" s="172"/>
      <c r="ONG110" s="172"/>
      <c r="ONH110" s="172"/>
      <c r="ONI110" s="172"/>
      <c r="ONJ110" s="172"/>
      <c r="ONK110" s="172"/>
      <c r="ONL110" s="172"/>
      <c r="ONM110" s="172"/>
      <c r="ONN110" s="172"/>
      <c r="ONO110" s="172"/>
      <c r="ONP110" s="172"/>
      <c r="ONQ110" s="172"/>
      <c r="ONR110" s="172"/>
      <c r="ONS110" s="172"/>
      <c r="ONT110" s="172"/>
      <c r="ONU110" s="172"/>
      <c r="ONV110" s="172"/>
      <c r="ONW110" s="172"/>
      <c r="ONX110" s="172"/>
      <c r="ONY110" s="172"/>
      <c r="ONZ110" s="172"/>
      <c r="OOA110" s="172"/>
      <c r="OOB110" s="172"/>
      <c r="OOC110" s="172"/>
      <c r="OOD110" s="172"/>
      <c r="OOE110" s="172"/>
      <c r="OOF110" s="172"/>
      <c r="OOG110" s="172"/>
      <c r="OOH110" s="172"/>
      <c r="OOI110" s="172"/>
      <c r="OOJ110" s="172"/>
      <c r="OOK110" s="172"/>
      <c r="OOL110" s="172"/>
      <c r="OOM110" s="172"/>
      <c r="OON110" s="172"/>
      <c r="OOO110" s="172"/>
      <c r="OOP110" s="172"/>
      <c r="OOQ110" s="172"/>
      <c r="OOR110" s="172"/>
      <c r="OOS110" s="172"/>
      <c r="OOT110" s="172"/>
      <c r="OOU110" s="172"/>
      <c r="OOV110" s="172"/>
      <c r="OOW110" s="172"/>
      <c r="OOX110" s="172"/>
      <c r="OOY110" s="172"/>
      <c r="OOZ110" s="172"/>
      <c r="OPA110" s="172"/>
      <c r="OPB110" s="172"/>
      <c r="OPC110" s="172"/>
      <c r="OPD110" s="172"/>
      <c r="OPE110" s="172"/>
      <c r="OPF110" s="172"/>
      <c r="OPG110" s="172"/>
      <c r="OPH110" s="172"/>
      <c r="OPI110" s="172"/>
      <c r="OPJ110" s="172"/>
      <c r="OPK110" s="172"/>
      <c r="OPL110" s="172"/>
      <c r="OPM110" s="172"/>
      <c r="OPN110" s="172"/>
      <c r="OPO110" s="172"/>
      <c r="OPP110" s="172"/>
      <c r="OPQ110" s="172"/>
      <c r="OPR110" s="172"/>
      <c r="OPS110" s="172"/>
      <c r="OPT110" s="172"/>
      <c r="OPU110" s="172"/>
      <c r="OPV110" s="172"/>
      <c r="OPW110" s="172"/>
      <c r="OPX110" s="172"/>
      <c r="OPY110" s="172"/>
      <c r="OPZ110" s="172"/>
      <c r="OQA110" s="172"/>
      <c r="OQB110" s="172"/>
      <c r="OQC110" s="172"/>
      <c r="OQD110" s="172"/>
      <c r="OQE110" s="172"/>
      <c r="OQF110" s="172"/>
      <c r="OQG110" s="172"/>
      <c r="OQH110" s="172"/>
      <c r="OQI110" s="172"/>
      <c r="OQJ110" s="172"/>
      <c r="OQK110" s="172"/>
      <c r="OQL110" s="172"/>
      <c r="OQM110" s="172"/>
      <c r="OQN110" s="172"/>
      <c r="OQO110" s="172"/>
      <c r="OQP110" s="172"/>
      <c r="OQQ110" s="172"/>
      <c r="OQR110" s="172"/>
      <c r="OQS110" s="172"/>
      <c r="OQT110" s="172"/>
      <c r="OQU110" s="172"/>
      <c r="OQV110" s="172"/>
      <c r="OQW110" s="172"/>
      <c r="OQX110" s="172"/>
      <c r="OQY110" s="172"/>
      <c r="OQZ110" s="172"/>
      <c r="ORA110" s="172"/>
      <c r="ORB110" s="172"/>
      <c r="ORC110" s="172"/>
      <c r="ORD110" s="172"/>
      <c r="ORE110" s="172"/>
      <c r="ORF110" s="172"/>
      <c r="ORG110" s="172"/>
      <c r="ORH110" s="172"/>
      <c r="ORI110" s="172"/>
      <c r="ORJ110" s="172"/>
      <c r="ORK110" s="172"/>
      <c r="ORL110" s="172"/>
      <c r="ORM110" s="172"/>
      <c r="ORN110" s="172"/>
      <c r="ORO110" s="172"/>
      <c r="ORP110" s="172"/>
      <c r="ORQ110" s="172"/>
      <c r="ORR110" s="172"/>
      <c r="ORS110" s="172"/>
      <c r="ORT110" s="172"/>
      <c r="ORU110" s="172"/>
      <c r="ORV110" s="172"/>
      <c r="ORW110" s="172"/>
      <c r="ORX110" s="172"/>
      <c r="ORY110" s="172"/>
      <c r="ORZ110" s="172"/>
      <c r="OSA110" s="172"/>
      <c r="OSB110" s="172"/>
      <c r="OSC110" s="172"/>
      <c r="OSD110" s="172"/>
      <c r="OSE110" s="172"/>
      <c r="OSF110" s="172"/>
      <c r="OSG110" s="172"/>
      <c r="OSH110" s="172"/>
      <c r="OSI110" s="172"/>
      <c r="OSJ110" s="172"/>
      <c r="OSK110" s="172"/>
      <c r="OSL110" s="172"/>
      <c r="OSM110" s="172"/>
      <c r="OSN110" s="172"/>
      <c r="OSO110" s="172"/>
      <c r="OSP110" s="172"/>
      <c r="OSQ110" s="172"/>
      <c r="OSR110" s="172"/>
      <c r="OSS110" s="172"/>
      <c r="OST110" s="172"/>
      <c r="OSU110" s="172"/>
      <c r="OSV110" s="172"/>
      <c r="OSW110" s="172"/>
      <c r="OSX110" s="172"/>
      <c r="OSY110" s="172"/>
      <c r="OSZ110" s="172"/>
      <c r="OTA110" s="172"/>
      <c r="OTB110" s="172"/>
      <c r="OTC110" s="172"/>
      <c r="OTD110" s="172"/>
      <c r="OTE110" s="172"/>
      <c r="OTF110" s="172"/>
      <c r="OTG110" s="172"/>
      <c r="OTH110" s="172"/>
      <c r="OTI110" s="172"/>
      <c r="OTJ110" s="172"/>
      <c r="OTK110" s="172"/>
      <c r="OTL110" s="172"/>
      <c r="OTM110" s="172"/>
      <c r="OTN110" s="172"/>
      <c r="OTO110" s="172"/>
      <c r="OTP110" s="172"/>
      <c r="OTQ110" s="172"/>
      <c r="OTR110" s="172"/>
      <c r="OTS110" s="172"/>
      <c r="OTT110" s="172"/>
      <c r="OTU110" s="172"/>
      <c r="OTV110" s="172"/>
      <c r="OTW110" s="172"/>
      <c r="OTX110" s="172"/>
      <c r="OTY110" s="172"/>
      <c r="OTZ110" s="172"/>
      <c r="OUA110" s="172"/>
      <c r="OUB110" s="172"/>
      <c r="OUC110" s="172"/>
      <c r="OUD110" s="172"/>
      <c r="OUE110" s="172"/>
      <c r="OUF110" s="172"/>
      <c r="OUG110" s="172"/>
      <c r="OUH110" s="172"/>
      <c r="OUI110" s="172"/>
      <c r="OUJ110" s="172"/>
      <c r="OUK110" s="172"/>
      <c r="OUL110" s="172"/>
      <c r="OUM110" s="172"/>
      <c r="OUN110" s="172"/>
      <c r="OUO110" s="172"/>
      <c r="OUP110" s="172"/>
      <c r="OUQ110" s="172"/>
      <c r="OUR110" s="172"/>
      <c r="OUS110" s="172"/>
      <c r="OUT110" s="172"/>
      <c r="OUU110" s="172"/>
      <c r="OUV110" s="172"/>
      <c r="OUW110" s="172"/>
      <c r="OUX110" s="172"/>
      <c r="OUY110" s="172"/>
      <c r="OUZ110" s="172"/>
      <c r="OVA110" s="172"/>
      <c r="OVB110" s="172"/>
      <c r="OVC110" s="172"/>
      <c r="OVD110" s="172"/>
      <c r="OVE110" s="172"/>
      <c r="OVF110" s="172"/>
      <c r="OVG110" s="172"/>
      <c r="OVH110" s="172"/>
      <c r="OVI110" s="172"/>
      <c r="OVJ110" s="172"/>
      <c r="OVK110" s="172"/>
      <c r="OVL110" s="172"/>
      <c r="OVM110" s="172"/>
      <c r="OVN110" s="172"/>
      <c r="OVO110" s="172"/>
      <c r="OVP110" s="172"/>
      <c r="OVQ110" s="172"/>
      <c r="OVR110" s="172"/>
      <c r="OVS110" s="172"/>
      <c r="OVT110" s="172"/>
      <c r="OVU110" s="172"/>
      <c r="OVV110" s="172"/>
      <c r="OVW110" s="172"/>
      <c r="OVX110" s="172"/>
      <c r="OVY110" s="172"/>
      <c r="OVZ110" s="172"/>
      <c r="OWA110" s="172"/>
      <c r="OWB110" s="172"/>
      <c r="OWC110" s="172"/>
      <c r="OWD110" s="172"/>
      <c r="OWE110" s="172"/>
      <c r="OWF110" s="172"/>
      <c r="OWG110" s="172"/>
      <c r="OWH110" s="172"/>
      <c r="OWI110" s="172"/>
      <c r="OWJ110" s="172"/>
      <c r="OWK110" s="172"/>
      <c r="OWL110" s="172"/>
      <c r="OWM110" s="172"/>
      <c r="OWN110" s="172"/>
      <c r="OWO110" s="172"/>
      <c r="OWP110" s="172"/>
      <c r="OWQ110" s="172"/>
      <c r="OWR110" s="172"/>
      <c r="OWS110" s="172"/>
      <c r="OWT110" s="172"/>
      <c r="OWU110" s="172"/>
      <c r="OWV110" s="172"/>
      <c r="OWW110" s="172"/>
      <c r="OWX110" s="172"/>
      <c r="OWY110" s="172"/>
      <c r="OWZ110" s="172"/>
      <c r="OXA110" s="172"/>
      <c r="OXB110" s="172"/>
      <c r="OXC110" s="172"/>
      <c r="OXD110" s="172"/>
      <c r="OXE110" s="172"/>
      <c r="OXF110" s="172"/>
      <c r="OXG110" s="172"/>
      <c r="OXH110" s="172"/>
      <c r="OXI110" s="172"/>
      <c r="OXJ110" s="172"/>
      <c r="OXK110" s="172"/>
      <c r="OXL110" s="172"/>
      <c r="OXM110" s="172"/>
      <c r="OXN110" s="172"/>
      <c r="OXO110" s="172"/>
      <c r="OXP110" s="172"/>
      <c r="OXQ110" s="172"/>
      <c r="OXR110" s="172"/>
      <c r="OXS110" s="172"/>
      <c r="OXT110" s="172"/>
      <c r="OXU110" s="172"/>
      <c r="OXV110" s="172"/>
      <c r="OXW110" s="172"/>
      <c r="OXX110" s="172"/>
      <c r="OXY110" s="172"/>
      <c r="OXZ110" s="172"/>
      <c r="OYA110" s="172"/>
      <c r="OYB110" s="172"/>
      <c r="OYC110" s="172"/>
      <c r="OYD110" s="172"/>
      <c r="OYE110" s="172"/>
      <c r="OYF110" s="172"/>
      <c r="OYG110" s="172"/>
      <c r="OYH110" s="172"/>
      <c r="OYI110" s="172"/>
      <c r="OYJ110" s="172"/>
      <c r="OYK110" s="172"/>
      <c r="OYL110" s="172"/>
      <c r="OYM110" s="172"/>
      <c r="OYN110" s="172"/>
      <c r="OYO110" s="172"/>
      <c r="OYP110" s="172"/>
      <c r="OYQ110" s="172"/>
      <c r="OYR110" s="172"/>
      <c r="OYS110" s="172"/>
      <c r="OYT110" s="172"/>
      <c r="OYU110" s="172"/>
      <c r="OYV110" s="172"/>
      <c r="OYW110" s="172"/>
      <c r="OYX110" s="172"/>
      <c r="OYY110" s="172"/>
      <c r="OYZ110" s="172"/>
      <c r="OZA110" s="172"/>
      <c r="OZB110" s="172"/>
      <c r="OZC110" s="172"/>
      <c r="OZD110" s="172"/>
      <c r="OZE110" s="172"/>
      <c r="OZF110" s="172"/>
      <c r="OZG110" s="172"/>
      <c r="OZH110" s="172"/>
      <c r="OZI110" s="172"/>
      <c r="OZJ110" s="172"/>
      <c r="OZK110" s="172"/>
      <c r="OZL110" s="172"/>
      <c r="OZM110" s="172"/>
      <c r="OZN110" s="172"/>
      <c r="OZO110" s="172"/>
      <c r="OZP110" s="172"/>
      <c r="OZQ110" s="172"/>
      <c r="OZR110" s="172"/>
      <c r="OZS110" s="172"/>
      <c r="OZT110" s="172"/>
      <c r="OZU110" s="172"/>
      <c r="OZV110" s="172"/>
      <c r="OZW110" s="172"/>
      <c r="OZX110" s="172"/>
      <c r="OZY110" s="172"/>
      <c r="OZZ110" s="172"/>
      <c r="PAA110" s="172"/>
      <c r="PAB110" s="172"/>
      <c r="PAC110" s="172"/>
      <c r="PAD110" s="172"/>
      <c r="PAE110" s="172"/>
      <c r="PAF110" s="172"/>
      <c r="PAG110" s="172"/>
      <c r="PAH110" s="172"/>
      <c r="PAI110" s="172"/>
      <c r="PAJ110" s="172"/>
      <c r="PAK110" s="172"/>
      <c r="PAL110" s="172"/>
      <c r="PAM110" s="172"/>
      <c r="PAN110" s="172"/>
      <c r="PAO110" s="172"/>
      <c r="PAP110" s="172"/>
      <c r="PAQ110" s="172"/>
      <c r="PAR110" s="172"/>
      <c r="PAS110" s="172"/>
      <c r="PAT110" s="172"/>
      <c r="PAU110" s="172"/>
      <c r="PAV110" s="172"/>
      <c r="PAW110" s="172"/>
      <c r="PAX110" s="172"/>
      <c r="PAY110" s="172"/>
      <c r="PAZ110" s="172"/>
      <c r="PBA110" s="172"/>
      <c r="PBB110" s="172"/>
      <c r="PBC110" s="172"/>
      <c r="PBD110" s="172"/>
      <c r="PBE110" s="172"/>
      <c r="PBF110" s="172"/>
      <c r="PBG110" s="172"/>
      <c r="PBH110" s="172"/>
      <c r="PBI110" s="172"/>
      <c r="PBJ110" s="172"/>
      <c r="PBK110" s="172"/>
      <c r="PBL110" s="172"/>
      <c r="PBM110" s="172"/>
      <c r="PBN110" s="172"/>
      <c r="PBO110" s="172"/>
      <c r="PBP110" s="172"/>
      <c r="PBQ110" s="172"/>
      <c r="PBR110" s="172"/>
      <c r="PBS110" s="172"/>
      <c r="PBT110" s="172"/>
      <c r="PBU110" s="172"/>
      <c r="PBV110" s="172"/>
      <c r="PBW110" s="172"/>
      <c r="PBX110" s="172"/>
      <c r="PBY110" s="172"/>
      <c r="PBZ110" s="172"/>
      <c r="PCA110" s="172"/>
      <c r="PCB110" s="172"/>
      <c r="PCC110" s="172"/>
      <c r="PCD110" s="172"/>
      <c r="PCE110" s="172"/>
      <c r="PCF110" s="172"/>
      <c r="PCG110" s="172"/>
      <c r="PCH110" s="172"/>
      <c r="PCI110" s="172"/>
      <c r="PCJ110" s="172"/>
      <c r="PCK110" s="172"/>
      <c r="PCL110" s="172"/>
      <c r="PCM110" s="172"/>
      <c r="PCN110" s="172"/>
      <c r="PCO110" s="172"/>
      <c r="PCP110" s="172"/>
      <c r="PCQ110" s="172"/>
      <c r="PCR110" s="172"/>
      <c r="PCS110" s="172"/>
      <c r="PCT110" s="172"/>
      <c r="PCU110" s="172"/>
      <c r="PCV110" s="172"/>
      <c r="PCW110" s="172"/>
      <c r="PCX110" s="172"/>
      <c r="PCY110" s="172"/>
      <c r="PCZ110" s="172"/>
      <c r="PDA110" s="172"/>
      <c r="PDB110" s="172"/>
      <c r="PDC110" s="172"/>
      <c r="PDD110" s="172"/>
      <c r="PDE110" s="172"/>
      <c r="PDF110" s="172"/>
      <c r="PDG110" s="172"/>
      <c r="PDH110" s="172"/>
      <c r="PDI110" s="172"/>
      <c r="PDJ110" s="172"/>
      <c r="PDK110" s="172"/>
      <c r="PDL110" s="172"/>
      <c r="PDM110" s="172"/>
      <c r="PDN110" s="172"/>
      <c r="PDO110" s="172"/>
      <c r="PDP110" s="172"/>
      <c r="PDQ110" s="172"/>
      <c r="PDR110" s="172"/>
      <c r="PDS110" s="172"/>
      <c r="PDT110" s="172"/>
      <c r="PDU110" s="172"/>
      <c r="PDV110" s="172"/>
      <c r="PDW110" s="172"/>
      <c r="PDX110" s="172"/>
      <c r="PDY110" s="172"/>
      <c r="PDZ110" s="172"/>
      <c r="PEA110" s="172"/>
      <c r="PEB110" s="172"/>
      <c r="PEC110" s="172"/>
      <c r="PED110" s="172"/>
      <c r="PEE110" s="172"/>
      <c r="PEF110" s="172"/>
      <c r="PEG110" s="172"/>
      <c r="PEH110" s="172"/>
      <c r="PEI110" s="172"/>
      <c r="PEJ110" s="172"/>
      <c r="PEK110" s="172"/>
      <c r="PEL110" s="172"/>
      <c r="PEM110" s="172"/>
      <c r="PEN110" s="172"/>
      <c r="PEO110" s="172"/>
      <c r="PEP110" s="172"/>
      <c r="PEQ110" s="172"/>
      <c r="PER110" s="172"/>
      <c r="PES110" s="172"/>
      <c r="PET110" s="172"/>
      <c r="PEU110" s="172"/>
      <c r="PEV110" s="172"/>
      <c r="PEW110" s="172"/>
      <c r="PEX110" s="172"/>
      <c r="PEY110" s="172"/>
      <c r="PEZ110" s="172"/>
      <c r="PFA110" s="172"/>
      <c r="PFB110" s="172"/>
      <c r="PFC110" s="172"/>
      <c r="PFD110" s="172"/>
      <c r="PFE110" s="172"/>
      <c r="PFF110" s="172"/>
      <c r="PFG110" s="172"/>
      <c r="PFH110" s="172"/>
      <c r="PFI110" s="172"/>
      <c r="PFJ110" s="172"/>
      <c r="PFK110" s="172"/>
      <c r="PFL110" s="172"/>
      <c r="PFM110" s="172"/>
      <c r="PFN110" s="172"/>
      <c r="PFO110" s="172"/>
      <c r="PFP110" s="172"/>
      <c r="PFQ110" s="172"/>
      <c r="PFR110" s="172"/>
      <c r="PFS110" s="172"/>
      <c r="PFT110" s="172"/>
      <c r="PFU110" s="172"/>
      <c r="PFV110" s="172"/>
      <c r="PFW110" s="172"/>
      <c r="PFX110" s="172"/>
      <c r="PFY110" s="172"/>
      <c r="PFZ110" s="172"/>
      <c r="PGA110" s="172"/>
      <c r="PGB110" s="172"/>
      <c r="PGC110" s="172"/>
      <c r="PGD110" s="172"/>
      <c r="PGE110" s="172"/>
      <c r="PGF110" s="172"/>
      <c r="PGG110" s="172"/>
      <c r="PGH110" s="172"/>
      <c r="PGI110" s="172"/>
      <c r="PGJ110" s="172"/>
      <c r="PGK110" s="172"/>
      <c r="PGL110" s="172"/>
      <c r="PGM110" s="172"/>
      <c r="PGN110" s="172"/>
      <c r="PGO110" s="172"/>
      <c r="PGP110" s="172"/>
      <c r="PGQ110" s="172"/>
      <c r="PGR110" s="172"/>
      <c r="PGS110" s="172"/>
      <c r="PGT110" s="172"/>
      <c r="PGU110" s="172"/>
      <c r="PGV110" s="172"/>
      <c r="PGW110" s="172"/>
      <c r="PGX110" s="172"/>
      <c r="PGY110" s="172"/>
      <c r="PGZ110" s="172"/>
      <c r="PHA110" s="172"/>
      <c r="PHB110" s="172"/>
      <c r="PHC110" s="172"/>
      <c r="PHD110" s="172"/>
      <c r="PHE110" s="172"/>
      <c r="PHF110" s="172"/>
      <c r="PHG110" s="172"/>
      <c r="PHH110" s="172"/>
      <c r="PHI110" s="172"/>
      <c r="PHJ110" s="172"/>
      <c r="PHK110" s="172"/>
      <c r="PHL110" s="172"/>
      <c r="PHM110" s="172"/>
      <c r="PHN110" s="172"/>
      <c r="PHO110" s="172"/>
      <c r="PHP110" s="172"/>
      <c r="PHQ110" s="172"/>
      <c r="PHR110" s="172"/>
      <c r="PHS110" s="172"/>
      <c r="PHT110" s="172"/>
      <c r="PHU110" s="172"/>
      <c r="PHV110" s="172"/>
      <c r="PHW110" s="172"/>
      <c r="PHX110" s="172"/>
      <c r="PHY110" s="172"/>
      <c r="PHZ110" s="172"/>
      <c r="PIA110" s="172"/>
      <c r="PIB110" s="172"/>
      <c r="PIC110" s="172"/>
      <c r="PID110" s="172"/>
      <c r="PIE110" s="172"/>
      <c r="PIF110" s="172"/>
      <c r="PIG110" s="172"/>
      <c r="PIH110" s="172"/>
      <c r="PII110" s="172"/>
      <c r="PIJ110" s="172"/>
      <c r="PIK110" s="172"/>
      <c r="PIL110" s="172"/>
      <c r="PIM110" s="172"/>
      <c r="PIN110" s="172"/>
      <c r="PIO110" s="172"/>
      <c r="PIP110" s="172"/>
      <c r="PIQ110" s="172"/>
      <c r="PIR110" s="172"/>
      <c r="PIS110" s="172"/>
      <c r="PIT110" s="172"/>
      <c r="PIU110" s="172"/>
      <c r="PIV110" s="172"/>
      <c r="PIW110" s="172"/>
      <c r="PIX110" s="172"/>
      <c r="PIY110" s="172"/>
      <c r="PIZ110" s="172"/>
      <c r="PJA110" s="172"/>
      <c r="PJB110" s="172"/>
      <c r="PJC110" s="172"/>
      <c r="PJD110" s="172"/>
      <c r="PJE110" s="172"/>
      <c r="PJF110" s="172"/>
      <c r="PJG110" s="172"/>
      <c r="PJH110" s="172"/>
      <c r="PJI110" s="172"/>
      <c r="PJJ110" s="172"/>
      <c r="PJK110" s="172"/>
      <c r="PJL110" s="172"/>
      <c r="PJM110" s="172"/>
      <c r="PJN110" s="172"/>
      <c r="PJO110" s="172"/>
      <c r="PJP110" s="172"/>
      <c r="PJQ110" s="172"/>
      <c r="PJR110" s="172"/>
      <c r="PJS110" s="172"/>
      <c r="PJT110" s="172"/>
      <c r="PJU110" s="172"/>
      <c r="PJV110" s="172"/>
      <c r="PJW110" s="172"/>
      <c r="PJX110" s="172"/>
      <c r="PJY110" s="172"/>
      <c r="PJZ110" s="172"/>
      <c r="PKA110" s="172"/>
      <c r="PKB110" s="172"/>
      <c r="PKC110" s="172"/>
      <c r="PKD110" s="172"/>
      <c r="PKE110" s="172"/>
      <c r="PKF110" s="172"/>
      <c r="PKG110" s="172"/>
      <c r="PKH110" s="172"/>
      <c r="PKI110" s="172"/>
      <c r="PKJ110" s="172"/>
      <c r="PKK110" s="172"/>
      <c r="PKL110" s="172"/>
      <c r="PKM110" s="172"/>
      <c r="PKN110" s="172"/>
      <c r="PKO110" s="172"/>
      <c r="PKP110" s="172"/>
      <c r="PKQ110" s="172"/>
      <c r="PKR110" s="172"/>
      <c r="PKS110" s="172"/>
      <c r="PKT110" s="172"/>
      <c r="PKU110" s="172"/>
      <c r="PKV110" s="172"/>
      <c r="PKW110" s="172"/>
      <c r="PKX110" s="172"/>
      <c r="PKY110" s="172"/>
      <c r="PKZ110" s="172"/>
      <c r="PLA110" s="172"/>
      <c r="PLB110" s="172"/>
      <c r="PLC110" s="172"/>
      <c r="PLD110" s="172"/>
      <c r="PLE110" s="172"/>
      <c r="PLF110" s="172"/>
      <c r="PLG110" s="172"/>
      <c r="PLH110" s="172"/>
      <c r="PLI110" s="172"/>
      <c r="PLJ110" s="172"/>
      <c r="PLK110" s="172"/>
      <c r="PLL110" s="172"/>
      <c r="PLM110" s="172"/>
      <c r="PLN110" s="172"/>
      <c r="PLO110" s="172"/>
      <c r="PLP110" s="172"/>
      <c r="PLQ110" s="172"/>
      <c r="PLR110" s="172"/>
      <c r="PLS110" s="172"/>
      <c r="PLT110" s="172"/>
      <c r="PLU110" s="172"/>
      <c r="PLV110" s="172"/>
      <c r="PLW110" s="172"/>
      <c r="PLX110" s="172"/>
      <c r="PLY110" s="172"/>
      <c r="PLZ110" s="172"/>
      <c r="PMA110" s="172"/>
      <c r="PMB110" s="172"/>
      <c r="PMC110" s="172"/>
      <c r="PMD110" s="172"/>
      <c r="PME110" s="172"/>
      <c r="PMF110" s="172"/>
      <c r="PMG110" s="172"/>
      <c r="PMH110" s="172"/>
      <c r="PMI110" s="172"/>
      <c r="PMJ110" s="172"/>
      <c r="PMK110" s="172"/>
      <c r="PML110" s="172"/>
      <c r="PMM110" s="172"/>
      <c r="PMN110" s="172"/>
      <c r="PMO110" s="172"/>
      <c r="PMP110" s="172"/>
      <c r="PMQ110" s="172"/>
      <c r="PMR110" s="172"/>
      <c r="PMS110" s="172"/>
      <c r="PMT110" s="172"/>
      <c r="PMU110" s="172"/>
      <c r="PMV110" s="172"/>
      <c r="PMW110" s="172"/>
      <c r="PMX110" s="172"/>
      <c r="PMY110" s="172"/>
      <c r="PMZ110" s="172"/>
      <c r="PNA110" s="172"/>
      <c r="PNB110" s="172"/>
      <c r="PNC110" s="172"/>
      <c r="PND110" s="172"/>
      <c r="PNE110" s="172"/>
      <c r="PNF110" s="172"/>
      <c r="PNG110" s="172"/>
      <c r="PNH110" s="172"/>
      <c r="PNI110" s="172"/>
      <c r="PNJ110" s="172"/>
      <c r="PNK110" s="172"/>
      <c r="PNL110" s="172"/>
      <c r="PNM110" s="172"/>
      <c r="PNN110" s="172"/>
      <c r="PNO110" s="172"/>
      <c r="PNP110" s="172"/>
      <c r="PNQ110" s="172"/>
      <c r="PNR110" s="172"/>
      <c r="PNS110" s="172"/>
      <c r="PNT110" s="172"/>
      <c r="PNU110" s="172"/>
      <c r="PNV110" s="172"/>
      <c r="PNW110" s="172"/>
      <c r="PNX110" s="172"/>
      <c r="PNY110" s="172"/>
      <c r="PNZ110" s="172"/>
      <c r="POA110" s="172"/>
      <c r="POB110" s="172"/>
      <c r="POC110" s="172"/>
      <c r="POD110" s="172"/>
      <c r="POE110" s="172"/>
      <c r="POF110" s="172"/>
      <c r="POG110" s="172"/>
      <c r="POH110" s="172"/>
      <c r="POI110" s="172"/>
      <c r="POJ110" s="172"/>
      <c r="POK110" s="172"/>
      <c r="POL110" s="172"/>
      <c r="POM110" s="172"/>
      <c r="PON110" s="172"/>
      <c r="POO110" s="172"/>
      <c r="POP110" s="172"/>
      <c r="POQ110" s="172"/>
      <c r="POR110" s="172"/>
      <c r="POS110" s="172"/>
      <c r="POT110" s="172"/>
      <c r="POU110" s="172"/>
      <c r="POV110" s="172"/>
      <c r="POW110" s="172"/>
      <c r="POX110" s="172"/>
      <c r="POY110" s="172"/>
      <c r="POZ110" s="172"/>
      <c r="PPA110" s="172"/>
      <c r="PPB110" s="172"/>
      <c r="PPC110" s="172"/>
      <c r="PPD110" s="172"/>
      <c r="PPE110" s="172"/>
      <c r="PPF110" s="172"/>
      <c r="PPG110" s="172"/>
      <c r="PPH110" s="172"/>
      <c r="PPI110" s="172"/>
      <c r="PPJ110" s="172"/>
      <c r="PPK110" s="172"/>
      <c r="PPL110" s="172"/>
      <c r="PPM110" s="172"/>
      <c r="PPN110" s="172"/>
      <c r="PPO110" s="172"/>
      <c r="PPP110" s="172"/>
      <c r="PPQ110" s="172"/>
      <c r="PPR110" s="172"/>
      <c r="PPS110" s="172"/>
      <c r="PPT110" s="172"/>
      <c r="PPU110" s="172"/>
      <c r="PPV110" s="172"/>
      <c r="PPW110" s="172"/>
      <c r="PPX110" s="172"/>
      <c r="PPY110" s="172"/>
      <c r="PPZ110" s="172"/>
      <c r="PQA110" s="172"/>
      <c r="PQB110" s="172"/>
      <c r="PQC110" s="172"/>
      <c r="PQD110" s="172"/>
      <c r="PQE110" s="172"/>
      <c r="PQF110" s="172"/>
      <c r="PQG110" s="172"/>
      <c r="PQH110" s="172"/>
      <c r="PQI110" s="172"/>
      <c r="PQJ110" s="172"/>
      <c r="PQK110" s="172"/>
      <c r="PQL110" s="172"/>
      <c r="PQM110" s="172"/>
      <c r="PQN110" s="172"/>
      <c r="PQO110" s="172"/>
      <c r="PQP110" s="172"/>
      <c r="PQQ110" s="172"/>
      <c r="PQR110" s="172"/>
      <c r="PQS110" s="172"/>
      <c r="PQT110" s="172"/>
      <c r="PQU110" s="172"/>
      <c r="PQV110" s="172"/>
      <c r="PQW110" s="172"/>
      <c r="PQX110" s="172"/>
      <c r="PQY110" s="172"/>
      <c r="PQZ110" s="172"/>
      <c r="PRA110" s="172"/>
      <c r="PRB110" s="172"/>
      <c r="PRC110" s="172"/>
      <c r="PRD110" s="172"/>
      <c r="PRE110" s="172"/>
      <c r="PRF110" s="172"/>
      <c r="PRG110" s="172"/>
      <c r="PRH110" s="172"/>
      <c r="PRI110" s="172"/>
      <c r="PRJ110" s="172"/>
      <c r="PRK110" s="172"/>
      <c r="PRL110" s="172"/>
      <c r="PRM110" s="172"/>
      <c r="PRN110" s="172"/>
      <c r="PRO110" s="172"/>
      <c r="PRP110" s="172"/>
      <c r="PRQ110" s="172"/>
      <c r="PRR110" s="172"/>
      <c r="PRS110" s="172"/>
      <c r="PRT110" s="172"/>
      <c r="PRU110" s="172"/>
      <c r="PRV110" s="172"/>
      <c r="PRW110" s="172"/>
      <c r="PRX110" s="172"/>
      <c r="PRY110" s="172"/>
      <c r="PRZ110" s="172"/>
      <c r="PSA110" s="172"/>
      <c r="PSB110" s="172"/>
      <c r="PSC110" s="172"/>
      <c r="PSD110" s="172"/>
      <c r="PSE110" s="172"/>
      <c r="PSF110" s="172"/>
      <c r="PSG110" s="172"/>
      <c r="PSH110" s="172"/>
      <c r="PSI110" s="172"/>
      <c r="PSJ110" s="172"/>
      <c r="PSK110" s="172"/>
      <c r="PSL110" s="172"/>
      <c r="PSM110" s="172"/>
      <c r="PSN110" s="172"/>
      <c r="PSO110" s="172"/>
      <c r="PSP110" s="172"/>
      <c r="PSQ110" s="172"/>
      <c r="PSR110" s="172"/>
      <c r="PSS110" s="172"/>
      <c r="PST110" s="172"/>
      <c r="PSU110" s="172"/>
      <c r="PSV110" s="172"/>
      <c r="PSW110" s="172"/>
      <c r="PSX110" s="172"/>
      <c r="PSY110" s="172"/>
      <c r="PSZ110" s="172"/>
      <c r="PTA110" s="172"/>
      <c r="PTB110" s="172"/>
      <c r="PTC110" s="172"/>
      <c r="PTD110" s="172"/>
      <c r="PTE110" s="172"/>
      <c r="PTF110" s="172"/>
      <c r="PTG110" s="172"/>
      <c r="PTH110" s="172"/>
      <c r="PTI110" s="172"/>
      <c r="PTJ110" s="172"/>
      <c r="PTK110" s="172"/>
      <c r="PTL110" s="172"/>
      <c r="PTM110" s="172"/>
      <c r="PTN110" s="172"/>
      <c r="PTO110" s="172"/>
      <c r="PTP110" s="172"/>
      <c r="PTQ110" s="172"/>
      <c r="PTR110" s="172"/>
      <c r="PTS110" s="172"/>
      <c r="PTT110" s="172"/>
      <c r="PTU110" s="172"/>
      <c r="PTV110" s="172"/>
      <c r="PTW110" s="172"/>
      <c r="PTX110" s="172"/>
      <c r="PTY110" s="172"/>
      <c r="PTZ110" s="172"/>
      <c r="PUA110" s="172"/>
      <c r="PUB110" s="172"/>
      <c r="PUC110" s="172"/>
      <c r="PUD110" s="172"/>
      <c r="PUE110" s="172"/>
      <c r="PUF110" s="172"/>
      <c r="PUG110" s="172"/>
      <c r="PUH110" s="172"/>
      <c r="PUI110" s="172"/>
      <c r="PUJ110" s="172"/>
      <c r="PUK110" s="172"/>
      <c r="PUL110" s="172"/>
      <c r="PUM110" s="172"/>
      <c r="PUN110" s="172"/>
      <c r="PUO110" s="172"/>
      <c r="PUP110" s="172"/>
      <c r="PUQ110" s="172"/>
      <c r="PUR110" s="172"/>
      <c r="PUS110" s="172"/>
      <c r="PUT110" s="172"/>
      <c r="PUU110" s="172"/>
      <c r="PUV110" s="172"/>
      <c r="PUW110" s="172"/>
      <c r="PUX110" s="172"/>
      <c r="PUY110" s="172"/>
      <c r="PUZ110" s="172"/>
      <c r="PVA110" s="172"/>
      <c r="PVB110" s="172"/>
      <c r="PVC110" s="172"/>
      <c r="PVD110" s="172"/>
      <c r="PVE110" s="172"/>
      <c r="PVF110" s="172"/>
      <c r="PVG110" s="172"/>
      <c r="PVH110" s="172"/>
      <c r="PVI110" s="172"/>
      <c r="PVJ110" s="172"/>
      <c r="PVK110" s="172"/>
      <c r="PVL110" s="172"/>
      <c r="PVM110" s="172"/>
      <c r="PVN110" s="172"/>
      <c r="PVO110" s="172"/>
      <c r="PVP110" s="172"/>
      <c r="PVQ110" s="172"/>
      <c r="PVR110" s="172"/>
      <c r="PVS110" s="172"/>
      <c r="PVT110" s="172"/>
      <c r="PVU110" s="172"/>
      <c r="PVV110" s="172"/>
      <c r="PVW110" s="172"/>
      <c r="PVX110" s="172"/>
      <c r="PVY110" s="172"/>
      <c r="PVZ110" s="172"/>
      <c r="PWA110" s="172"/>
      <c r="PWB110" s="172"/>
      <c r="PWC110" s="172"/>
      <c r="PWD110" s="172"/>
      <c r="PWE110" s="172"/>
      <c r="PWF110" s="172"/>
      <c r="PWG110" s="172"/>
      <c r="PWH110" s="172"/>
      <c r="PWI110" s="172"/>
      <c r="PWJ110" s="172"/>
      <c r="PWK110" s="172"/>
      <c r="PWL110" s="172"/>
      <c r="PWM110" s="172"/>
      <c r="PWN110" s="172"/>
      <c r="PWO110" s="172"/>
      <c r="PWP110" s="172"/>
      <c r="PWQ110" s="172"/>
      <c r="PWR110" s="172"/>
      <c r="PWS110" s="172"/>
      <c r="PWT110" s="172"/>
      <c r="PWU110" s="172"/>
      <c r="PWV110" s="172"/>
      <c r="PWW110" s="172"/>
      <c r="PWX110" s="172"/>
      <c r="PWY110" s="172"/>
      <c r="PWZ110" s="172"/>
      <c r="PXA110" s="172"/>
      <c r="PXB110" s="172"/>
      <c r="PXC110" s="172"/>
      <c r="PXD110" s="172"/>
      <c r="PXE110" s="172"/>
      <c r="PXF110" s="172"/>
      <c r="PXG110" s="172"/>
      <c r="PXH110" s="172"/>
      <c r="PXI110" s="172"/>
      <c r="PXJ110" s="172"/>
      <c r="PXK110" s="172"/>
      <c r="PXL110" s="172"/>
      <c r="PXM110" s="172"/>
      <c r="PXN110" s="172"/>
      <c r="PXO110" s="172"/>
      <c r="PXP110" s="172"/>
      <c r="PXQ110" s="172"/>
      <c r="PXR110" s="172"/>
      <c r="PXS110" s="172"/>
      <c r="PXT110" s="172"/>
      <c r="PXU110" s="172"/>
      <c r="PXV110" s="172"/>
      <c r="PXW110" s="172"/>
      <c r="PXX110" s="172"/>
      <c r="PXY110" s="172"/>
      <c r="PXZ110" s="172"/>
      <c r="PYA110" s="172"/>
      <c r="PYB110" s="172"/>
      <c r="PYC110" s="172"/>
      <c r="PYD110" s="172"/>
      <c r="PYE110" s="172"/>
      <c r="PYF110" s="172"/>
      <c r="PYG110" s="172"/>
      <c r="PYH110" s="172"/>
      <c r="PYI110" s="172"/>
      <c r="PYJ110" s="172"/>
      <c r="PYK110" s="172"/>
      <c r="PYL110" s="172"/>
      <c r="PYM110" s="172"/>
      <c r="PYN110" s="172"/>
      <c r="PYO110" s="172"/>
      <c r="PYP110" s="172"/>
      <c r="PYQ110" s="172"/>
      <c r="PYR110" s="172"/>
      <c r="PYS110" s="172"/>
      <c r="PYT110" s="172"/>
      <c r="PYU110" s="172"/>
      <c r="PYV110" s="172"/>
      <c r="PYW110" s="172"/>
      <c r="PYX110" s="172"/>
      <c r="PYY110" s="172"/>
      <c r="PYZ110" s="172"/>
      <c r="PZA110" s="172"/>
      <c r="PZB110" s="172"/>
      <c r="PZC110" s="172"/>
      <c r="PZD110" s="172"/>
      <c r="PZE110" s="172"/>
      <c r="PZF110" s="172"/>
      <c r="PZG110" s="172"/>
      <c r="PZH110" s="172"/>
      <c r="PZI110" s="172"/>
      <c r="PZJ110" s="172"/>
      <c r="PZK110" s="172"/>
      <c r="PZL110" s="172"/>
      <c r="PZM110" s="172"/>
      <c r="PZN110" s="172"/>
      <c r="PZO110" s="172"/>
      <c r="PZP110" s="172"/>
      <c r="PZQ110" s="172"/>
      <c r="PZR110" s="172"/>
      <c r="PZS110" s="172"/>
      <c r="PZT110" s="172"/>
      <c r="PZU110" s="172"/>
      <c r="PZV110" s="172"/>
      <c r="PZW110" s="172"/>
      <c r="PZX110" s="172"/>
      <c r="PZY110" s="172"/>
      <c r="PZZ110" s="172"/>
      <c r="QAA110" s="172"/>
      <c r="QAB110" s="172"/>
      <c r="QAC110" s="172"/>
      <c r="QAD110" s="172"/>
      <c r="QAE110" s="172"/>
      <c r="QAF110" s="172"/>
      <c r="QAG110" s="172"/>
      <c r="QAH110" s="172"/>
      <c r="QAI110" s="172"/>
      <c r="QAJ110" s="172"/>
      <c r="QAK110" s="172"/>
      <c r="QAL110" s="172"/>
      <c r="QAM110" s="172"/>
      <c r="QAN110" s="172"/>
      <c r="QAO110" s="172"/>
      <c r="QAP110" s="172"/>
      <c r="QAQ110" s="172"/>
      <c r="QAR110" s="172"/>
      <c r="QAS110" s="172"/>
      <c r="QAT110" s="172"/>
      <c r="QAU110" s="172"/>
      <c r="QAV110" s="172"/>
      <c r="QAW110" s="172"/>
      <c r="QAX110" s="172"/>
      <c r="QAY110" s="172"/>
      <c r="QAZ110" s="172"/>
      <c r="QBA110" s="172"/>
      <c r="QBB110" s="172"/>
      <c r="QBC110" s="172"/>
      <c r="QBD110" s="172"/>
      <c r="QBE110" s="172"/>
      <c r="QBF110" s="172"/>
      <c r="QBG110" s="172"/>
      <c r="QBH110" s="172"/>
      <c r="QBI110" s="172"/>
      <c r="QBJ110" s="172"/>
      <c r="QBK110" s="172"/>
      <c r="QBL110" s="172"/>
      <c r="QBM110" s="172"/>
      <c r="QBN110" s="172"/>
      <c r="QBO110" s="172"/>
      <c r="QBP110" s="172"/>
      <c r="QBQ110" s="172"/>
      <c r="QBR110" s="172"/>
      <c r="QBS110" s="172"/>
      <c r="QBT110" s="172"/>
      <c r="QBU110" s="172"/>
      <c r="QBV110" s="172"/>
      <c r="QBW110" s="172"/>
      <c r="QBX110" s="172"/>
      <c r="QBY110" s="172"/>
      <c r="QBZ110" s="172"/>
      <c r="QCA110" s="172"/>
      <c r="QCB110" s="172"/>
      <c r="QCC110" s="172"/>
      <c r="QCD110" s="172"/>
      <c r="QCE110" s="172"/>
      <c r="QCF110" s="172"/>
      <c r="QCG110" s="172"/>
      <c r="QCH110" s="172"/>
      <c r="QCI110" s="172"/>
      <c r="QCJ110" s="172"/>
      <c r="QCK110" s="172"/>
      <c r="QCL110" s="172"/>
      <c r="QCM110" s="172"/>
      <c r="QCN110" s="172"/>
      <c r="QCO110" s="172"/>
      <c r="QCP110" s="172"/>
      <c r="QCQ110" s="172"/>
      <c r="QCR110" s="172"/>
      <c r="QCS110" s="172"/>
      <c r="QCT110" s="172"/>
      <c r="QCU110" s="172"/>
      <c r="QCV110" s="172"/>
      <c r="QCW110" s="172"/>
      <c r="QCX110" s="172"/>
      <c r="QCY110" s="172"/>
      <c r="QCZ110" s="172"/>
      <c r="QDA110" s="172"/>
      <c r="QDB110" s="172"/>
      <c r="QDC110" s="172"/>
      <c r="QDD110" s="172"/>
      <c r="QDE110" s="172"/>
      <c r="QDF110" s="172"/>
      <c r="QDG110" s="172"/>
      <c r="QDH110" s="172"/>
      <c r="QDI110" s="172"/>
      <c r="QDJ110" s="172"/>
      <c r="QDK110" s="172"/>
      <c r="QDL110" s="172"/>
      <c r="QDM110" s="172"/>
      <c r="QDN110" s="172"/>
      <c r="QDO110" s="172"/>
      <c r="QDP110" s="172"/>
      <c r="QDQ110" s="172"/>
      <c r="QDR110" s="172"/>
      <c r="QDS110" s="172"/>
      <c r="QDT110" s="172"/>
      <c r="QDU110" s="172"/>
      <c r="QDV110" s="172"/>
      <c r="QDW110" s="172"/>
      <c r="QDX110" s="172"/>
      <c r="QDY110" s="172"/>
      <c r="QDZ110" s="172"/>
      <c r="QEA110" s="172"/>
      <c r="QEB110" s="172"/>
      <c r="QEC110" s="172"/>
      <c r="QED110" s="172"/>
      <c r="QEE110" s="172"/>
      <c r="QEF110" s="172"/>
      <c r="QEG110" s="172"/>
      <c r="QEH110" s="172"/>
      <c r="QEI110" s="172"/>
      <c r="QEJ110" s="172"/>
      <c r="QEK110" s="172"/>
      <c r="QEL110" s="172"/>
      <c r="QEM110" s="172"/>
      <c r="QEN110" s="172"/>
      <c r="QEO110" s="172"/>
      <c r="QEP110" s="172"/>
      <c r="QEQ110" s="172"/>
      <c r="QER110" s="172"/>
      <c r="QES110" s="172"/>
      <c r="QET110" s="172"/>
      <c r="QEU110" s="172"/>
      <c r="QEV110" s="172"/>
      <c r="QEW110" s="172"/>
      <c r="QEX110" s="172"/>
      <c r="QEY110" s="172"/>
      <c r="QEZ110" s="172"/>
      <c r="QFA110" s="172"/>
      <c r="QFB110" s="172"/>
      <c r="QFC110" s="172"/>
      <c r="QFD110" s="172"/>
      <c r="QFE110" s="172"/>
      <c r="QFF110" s="172"/>
      <c r="QFG110" s="172"/>
      <c r="QFH110" s="172"/>
      <c r="QFI110" s="172"/>
      <c r="QFJ110" s="172"/>
      <c r="QFK110" s="172"/>
      <c r="QFL110" s="172"/>
      <c r="QFM110" s="172"/>
      <c r="QFN110" s="172"/>
      <c r="QFO110" s="172"/>
      <c r="QFP110" s="172"/>
      <c r="QFQ110" s="172"/>
      <c r="QFR110" s="172"/>
      <c r="QFS110" s="172"/>
      <c r="QFT110" s="172"/>
      <c r="QFU110" s="172"/>
      <c r="QFV110" s="172"/>
      <c r="QFW110" s="172"/>
      <c r="QFX110" s="172"/>
      <c r="QFY110" s="172"/>
      <c r="QFZ110" s="172"/>
      <c r="QGA110" s="172"/>
      <c r="QGB110" s="172"/>
      <c r="QGC110" s="172"/>
      <c r="QGD110" s="172"/>
      <c r="QGE110" s="172"/>
      <c r="QGF110" s="172"/>
      <c r="QGG110" s="172"/>
      <c r="QGH110" s="172"/>
      <c r="QGI110" s="172"/>
      <c r="QGJ110" s="172"/>
      <c r="QGK110" s="172"/>
      <c r="QGL110" s="172"/>
      <c r="QGM110" s="172"/>
      <c r="QGN110" s="172"/>
      <c r="QGO110" s="172"/>
      <c r="QGP110" s="172"/>
      <c r="QGQ110" s="172"/>
      <c r="QGR110" s="172"/>
      <c r="QGS110" s="172"/>
      <c r="QGT110" s="172"/>
      <c r="QGU110" s="172"/>
      <c r="QGV110" s="172"/>
      <c r="QGW110" s="172"/>
      <c r="QGX110" s="172"/>
      <c r="QGY110" s="172"/>
      <c r="QGZ110" s="172"/>
      <c r="QHA110" s="172"/>
      <c r="QHB110" s="172"/>
      <c r="QHC110" s="172"/>
      <c r="QHD110" s="172"/>
      <c r="QHE110" s="172"/>
      <c r="QHF110" s="172"/>
      <c r="QHG110" s="172"/>
      <c r="QHH110" s="172"/>
      <c r="QHI110" s="172"/>
      <c r="QHJ110" s="172"/>
      <c r="QHK110" s="172"/>
      <c r="QHL110" s="172"/>
      <c r="QHM110" s="172"/>
      <c r="QHN110" s="172"/>
      <c r="QHO110" s="172"/>
      <c r="QHP110" s="172"/>
      <c r="QHQ110" s="172"/>
      <c r="QHR110" s="172"/>
      <c r="QHS110" s="172"/>
      <c r="QHT110" s="172"/>
      <c r="QHU110" s="172"/>
      <c r="QHV110" s="172"/>
      <c r="QHW110" s="172"/>
      <c r="QHX110" s="172"/>
      <c r="QHY110" s="172"/>
      <c r="QHZ110" s="172"/>
      <c r="QIA110" s="172"/>
      <c r="QIB110" s="172"/>
      <c r="QIC110" s="172"/>
      <c r="QID110" s="172"/>
      <c r="QIE110" s="172"/>
      <c r="QIF110" s="172"/>
      <c r="QIG110" s="172"/>
      <c r="QIH110" s="172"/>
      <c r="QII110" s="172"/>
      <c r="QIJ110" s="172"/>
      <c r="QIK110" s="172"/>
      <c r="QIL110" s="172"/>
      <c r="QIM110" s="172"/>
      <c r="QIN110" s="172"/>
      <c r="QIO110" s="172"/>
      <c r="QIP110" s="172"/>
      <c r="QIQ110" s="172"/>
      <c r="QIR110" s="172"/>
      <c r="QIS110" s="172"/>
      <c r="QIT110" s="172"/>
      <c r="QIU110" s="172"/>
      <c r="QIV110" s="172"/>
      <c r="QIW110" s="172"/>
      <c r="QIX110" s="172"/>
      <c r="QIY110" s="172"/>
      <c r="QIZ110" s="172"/>
      <c r="QJA110" s="172"/>
      <c r="QJB110" s="172"/>
      <c r="QJC110" s="172"/>
      <c r="QJD110" s="172"/>
      <c r="QJE110" s="172"/>
      <c r="QJF110" s="172"/>
      <c r="QJG110" s="172"/>
      <c r="QJH110" s="172"/>
      <c r="QJI110" s="172"/>
      <c r="QJJ110" s="172"/>
      <c r="QJK110" s="172"/>
      <c r="QJL110" s="172"/>
      <c r="QJM110" s="172"/>
      <c r="QJN110" s="172"/>
      <c r="QJO110" s="172"/>
      <c r="QJP110" s="172"/>
      <c r="QJQ110" s="172"/>
      <c r="QJR110" s="172"/>
      <c r="QJS110" s="172"/>
      <c r="QJT110" s="172"/>
      <c r="QJU110" s="172"/>
      <c r="QJV110" s="172"/>
      <c r="QJW110" s="172"/>
      <c r="QJX110" s="172"/>
      <c r="QJY110" s="172"/>
      <c r="QJZ110" s="172"/>
      <c r="QKA110" s="172"/>
      <c r="QKB110" s="172"/>
      <c r="QKC110" s="172"/>
      <c r="QKD110" s="172"/>
      <c r="QKE110" s="172"/>
      <c r="QKF110" s="172"/>
      <c r="QKG110" s="172"/>
      <c r="QKH110" s="172"/>
      <c r="QKI110" s="172"/>
      <c r="QKJ110" s="172"/>
      <c r="QKK110" s="172"/>
      <c r="QKL110" s="172"/>
      <c r="QKM110" s="172"/>
      <c r="QKN110" s="172"/>
      <c r="QKO110" s="172"/>
      <c r="QKP110" s="172"/>
      <c r="QKQ110" s="172"/>
      <c r="QKR110" s="172"/>
      <c r="QKS110" s="172"/>
      <c r="QKT110" s="172"/>
      <c r="QKU110" s="172"/>
      <c r="QKV110" s="172"/>
      <c r="QKW110" s="172"/>
      <c r="QKX110" s="172"/>
      <c r="QKY110" s="172"/>
      <c r="QKZ110" s="172"/>
      <c r="QLA110" s="172"/>
      <c r="QLB110" s="172"/>
      <c r="QLC110" s="172"/>
      <c r="QLD110" s="172"/>
      <c r="QLE110" s="172"/>
      <c r="QLF110" s="172"/>
      <c r="QLG110" s="172"/>
      <c r="QLH110" s="172"/>
      <c r="QLI110" s="172"/>
      <c r="QLJ110" s="172"/>
      <c r="QLK110" s="172"/>
      <c r="QLL110" s="172"/>
      <c r="QLM110" s="172"/>
      <c r="QLN110" s="172"/>
      <c r="QLO110" s="172"/>
      <c r="QLP110" s="172"/>
      <c r="QLQ110" s="172"/>
      <c r="QLR110" s="172"/>
      <c r="QLS110" s="172"/>
      <c r="QLT110" s="172"/>
      <c r="QLU110" s="172"/>
      <c r="QLV110" s="172"/>
      <c r="QLW110" s="172"/>
      <c r="QLX110" s="172"/>
      <c r="QLY110" s="172"/>
      <c r="QLZ110" s="172"/>
      <c r="QMA110" s="172"/>
      <c r="QMB110" s="172"/>
      <c r="QMC110" s="172"/>
      <c r="QMD110" s="172"/>
      <c r="QME110" s="172"/>
      <c r="QMF110" s="172"/>
      <c r="QMG110" s="172"/>
      <c r="QMH110" s="172"/>
      <c r="QMI110" s="172"/>
      <c r="QMJ110" s="172"/>
      <c r="QMK110" s="172"/>
      <c r="QML110" s="172"/>
      <c r="QMM110" s="172"/>
      <c r="QMN110" s="172"/>
      <c r="QMO110" s="172"/>
      <c r="QMP110" s="172"/>
      <c r="QMQ110" s="172"/>
      <c r="QMR110" s="172"/>
      <c r="QMS110" s="172"/>
      <c r="QMT110" s="172"/>
      <c r="QMU110" s="172"/>
      <c r="QMV110" s="172"/>
      <c r="QMW110" s="172"/>
      <c r="QMX110" s="172"/>
      <c r="QMY110" s="172"/>
      <c r="QMZ110" s="172"/>
      <c r="QNA110" s="172"/>
      <c r="QNB110" s="172"/>
      <c r="QNC110" s="172"/>
      <c r="QND110" s="172"/>
      <c r="QNE110" s="172"/>
      <c r="QNF110" s="172"/>
      <c r="QNG110" s="172"/>
      <c r="QNH110" s="172"/>
      <c r="QNI110" s="172"/>
      <c r="QNJ110" s="172"/>
      <c r="QNK110" s="172"/>
      <c r="QNL110" s="172"/>
      <c r="QNM110" s="172"/>
      <c r="QNN110" s="172"/>
      <c r="QNO110" s="172"/>
      <c r="QNP110" s="172"/>
      <c r="QNQ110" s="172"/>
      <c r="QNR110" s="172"/>
      <c r="QNS110" s="172"/>
      <c r="QNT110" s="172"/>
      <c r="QNU110" s="172"/>
      <c r="QNV110" s="172"/>
      <c r="QNW110" s="172"/>
      <c r="QNX110" s="172"/>
      <c r="QNY110" s="172"/>
      <c r="QNZ110" s="172"/>
      <c r="QOA110" s="172"/>
      <c r="QOB110" s="172"/>
      <c r="QOC110" s="172"/>
      <c r="QOD110" s="172"/>
      <c r="QOE110" s="172"/>
      <c r="QOF110" s="172"/>
      <c r="QOG110" s="172"/>
      <c r="QOH110" s="172"/>
      <c r="QOI110" s="172"/>
      <c r="QOJ110" s="172"/>
      <c r="QOK110" s="172"/>
      <c r="QOL110" s="172"/>
      <c r="QOM110" s="172"/>
      <c r="QON110" s="172"/>
      <c r="QOO110" s="172"/>
      <c r="QOP110" s="172"/>
      <c r="QOQ110" s="172"/>
      <c r="QOR110" s="172"/>
      <c r="QOS110" s="172"/>
      <c r="QOT110" s="172"/>
      <c r="QOU110" s="172"/>
      <c r="QOV110" s="172"/>
      <c r="QOW110" s="172"/>
      <c r="QOX110" s="172"/>
      <c r="QOY110" s="172"/>
      <c r="QOZ110" s="172"/>
      <c r="QPA110" s="172"/>
      <c r="QPB110" s="172"/>
      <c r="QPC110" s="172"/>
      <c r="QPD110" s="172"/>
      <c r="QPE110" s="172"/>
      <c r="QPF110" s="172"/>
      <c r="QPG110" s="172"/>
      <c r="QPH110" s="172"/>
      <c r="QPI110" s="172"/>
      <c r="QPJ110" s="172"/>
      <c r="QPK110" s="172"/>
      <c r="QPL110" s="172"/>
      <c r="QPM110" s="172"/>
      <c r="QPN110" s="172"/>
      <c r="QPO110" s="172"/>
      <c r="QPP110" s="172"/>
      <c r="QPQ110" s="172"/>
      <c r="QPR110" s="172"/>
      <c r="QPS110" s="172"/>
      <c r="QPT110" s="172"/>
      <c r="QPU110" s="172"/>
      <c r="QPV110" s="172"/>
      <c r="QPW110" s="172"/>
      <c r="QPX110" s="172"/>
      <c r="QPY110" s="172"/>
      <c r="QPZ110" s="172"/>
      <c r="QQA110" s="172"/>
      <c r="QQB110" s="172"/>
      <c r="QQC110" s="172"/>
      <c r="QQD110" s="172"/>
      <c r="QQE110" s="172"/>
      <c r="QQF110" s="172"/>
      <c r="QQG110" s="172"/>
      <c r="QQH110" s="172"/>
      <c r="QQI110" s="172"/>
      <c r="QQJ110" s="172"/>
      <c r="QQK110" s="172"/>
      <c r="QQL110" s="172"/>
      <c r="QQM110" s="172"/>
      <c r="QQN110" s="172"/>
      <c r="QQO110" s="172"/>
      <c r="QQP110" s="172"/>
      <c r="QQQ110" s="172"/>
      <c r="QQR110" s="172"/>
      <c r="QQS110" s="172"/>
      <c r="QQT110" s="172"/>
      <c r="QQU110" s="172"/>
      <c r="QQV110" s="172"/>
      <c r="QQW110" s="172"/>
      <c r="QQX110" s="172"/>
      <c r="QQY110" s="172"/>
      <c r="QQZ110" s="172"/>
      <c r="QRA110" s="172"/>
      <c r="QRB110" s="172"/>
      <c r="QRC110" s="172"/>
      <c r="QRD110" s="172"/>
      <c r="QRE110" s="172"/>
      <c r="QRF110" s="172"/>
      <c r="QRG110" s="172"/>
      <c r="QRH110" s="172"/>
      <c r="QRI110" s="172"/>
      <c r="QRJ110" s="172"/>
      <c r="QRK110" s="172"/>
      <c r="QRL110" s="172"/>
      <c r="QRM110" s="172"/>
      <c r="QRN110" s="172"/>
      <c r="QRO110" s="172"/>
      <c r="QRP110" s="172"/>
      <c r="QRQ110" s="172"/>
      <c r="QRR110" s="172"/>
      <c r="QRS110" s="172"/>
      <c r="QRT110" s="172"/>
      <c r="QRU110" s="172"/>
      <c r="QRV110" s="172"/>
      <c r="QRW110" s="172"/>
      <c r="QRX110" s="172"/>
      <c r="QRY110" s="172"/>
      <c r="QRZ110" s="172"/>
      <c r="QSA110" s="172"/>
      <c r="QSB110" s="172"/>
      <c r="QSC110" s="172"/>
      <c r="QSD110" s="172"/>
      <c r="QSE110" s="172"/>
      <c r="QSF110" s="172"/>
      <c r="QSG110" s="172"/>
      <c r="QSH110" s="172"/>
      <c r="QSI110" s="172"/>
      <c r="QSJ110" s="172"/>
      <c r="QSK110" s="172"/>
      <c r="QSL110" s="172"/>
      <c r="QSM110" s="172"/>
      <c r="QSN110" s="172"/>
      <c r="QSO110" s="172"/>
      <c r="QSP110" s="172"/>
      <c r="QSQ110" s="172"/>
      <c r="QSR110" s="172"/>
      <c r="QSS110" s="172"/>
      <c r="QST110" s="172"/>
      <c r="QSU110" s="172"/>
      <c r="QSV110" s="172"/>
      <c r="QSW110" s="172"/>
      <c r="QSX110" s="172"/>
      <c r="QSY110" s="172"/>
      <c r="QSZ110" s="172"/>
      <c r="QTA110" s="172"/>
      <c r="QTB110" s="172"/>
      <c r="QTC110" s="172"/>
      <c r="QTD110" s="172"/>
      <c r="QTE110" s="172"/>
      <c r="QTF110" s="172"/>
      <c r="QTG110" s="172"/>
      <c r="QTH110" s="172"/>
      <c r="QTI110" s="172"/>
      <c r="QTJ110" s="172"/>
      <c r="QTK110" s="172"/>
      <c r="QTL110" s="172"/>
      <c r="QTM110" s="172"/>
      <c r="QTN110" s="172"/>
      <c r="QTO110" s="172"/>
      <c r="QTP110" s="172"/>
      <c r="QTQ110" s="172"/>
      <c r="QTR110" s="172"/>
      <c r="QTS110" s="172"/>
      <c r="QTT110" s="172"/>
      <c r="QTU110" s="172"/>
      <c r="QTV110" s="172"/>
      <c r="QTW110" s="172"/>
      <c r="QTX110" s="172"/>
      <c r="QTY110" s="172"/>
      <c r="QTZ110" s="172"/>
      <c r="QUA110" s="172"/>
      <c r="QUB110" s="172"/>
      <c r="QUC110" s="172"/>
      <c r="QUD110" s="172"/>
      <c r="QUE110" s="172"/>
      <c r="QUF110" s="172"/>
      <c r="QUG110" s="172"/>
      <c r="QUH110" s="172"/>
      <c r="QUI110" s="172"/>
      <c r="QUJ110" s="172"/>
      <c r="QUK110" s="172"/>
      <c r="QUL110" s="172"/>
      <c r="QUM110" s="172"/>
      <c r="QUN110" s="172"/>
      <c r="QUO110" s="172"/>
      <c r="QUP110" s="172"/>
      <c r="QUQ110" s="172"/>
      <c r="QUR110" s="172"/>
      <c r="QUS110" s="172"/>
      <c r="QUT110" s="172"/>
      <c r="QUU110" s="172"/>
      <c r="QUV110" s="172"/>
      <c r="QUW110" s="172"/>
      <c r="QUX110" s="172"/>
      <c r="QUY110" s="172"/>
      <c r="QUZ110" s="172"/>
      <c r="QVA110" s="172"/>
      <c r="QVB110" s="172"/>
      <c r="QVC110" s="172"/>
      <c r="QVD110" s="172"/>
      <c r="QVE110" s="172"/>
      <c r="QVF110" s="172"/>
      <c r="QVG110" s="172"/>
      <c r="QVH110" s="172"/>
      <c r="QVI110" s="172"/>
      <c r="QVJ110" s="172"/>
      <c r="QVK110" s="172"/>
      <c r="QVL110" s="172"/>
      <c r="QVM110" s="172"/>
      <c r="QVN110" s="172"/>
      <c r="QVO110" s="172"/>
      <c r="QVP110" s="172"/>
      <c r="QVQ110" s="172"/>
      <c r="QVR110" s="172"/>
      <c r="QVS110" s="172"/>
      <c r="QVT110" s="172"/>
      <c r="QVU110" s="172"/>
      <c r="QVV110" s="172"/>
      <c r="QVW110" s="172"/>
      <c r="QVX110" s="172"/>
      <c r="QVY110" s="172"/>
      <c r="QVZ110" s="172"/>
      <c r="QWA110" s="172"/>
      <c r="QWB110" s="172"/>
      <c r="QWC110" s="172"/>
      <c r="QWD110" s="172"/>
      <c r="QWE110" s="172"/>
      <c r="QWF110" s="172"/>
      <c r="QWG110" s="172"/>
      <c r="QWH110" s="172"/>
      <c r="QWI110" s="172"/>
      <c r="QWJ110" s="172"/>
      <c r="QWK110" s="172"/>
      <c r="QWL110" s="172"/>
      <c r="QWM110" s="172"/>
      <c r="QWN110" s="172"/>
      <c r="QWO110" s="172"/>
      <c r="QWP110" s="172"/>
      <c r="QWQ110" s="172"/>
      <c r="QWR110" s="172"/>
      <c r="QWS110" s="172"/>
      <c r="QWT110" s="172"/>
      <c r="QWU110" s="172"/>
      <c r="QWV110" s="172"/>
      <c r="QWW110" s="172"/>
      <c r="QWX110" s="172"/>
      <c r="QWY110" s="172"/>
      <c r="QWZ110" s="172"/>
      <c r="QXA110" s="172"/>
      <c r="QXB110" s="172"/>
      <c r="QXC110" s="172"/>
      <c r="QXD110" s="172"/>
      <c r="QXE110" s="172"/>
      <c r="QXF110" s="172"/>
      <c r="QXG110" s="172"/>
      <c r="QXH110" s="172"/>
      <c r="QXI110" s="172"/>
      <c r="QXJ110" s="172"/>
      <c r="QXK110" s="172"/>
      <c r="QXL110" s="172"/>
      <c r="QXM110" s="172"/>
      <c r="QXN110" s="172"/>
      <c r="QXO110" s="172"/>
      <c r="QXP110" s="172"/>
      <c r="QXQ110" s="172"/>
      <c r="QXR110" s="172"/>
      <c r="QXS110" s="172"/>
      <c r="QXT110" s="172"/>
      <c r="QXU110" s="172"/>
      <c r="QXV110" s="172"/>
      <c r="QXW110" s="172"/>
      <c r="QXX110" s="172"/>
      <c r="QXY110" s="172"/>
      <c r="QXZ110" s="172"/>
      <c r="QYA110" s="172"/>
      <c r="QYB110" s="172"/>
      <c r="QYC110" s="172"/>
      <c r="QYD110" s="172"/>
      <c r="QYE110" s="172"/>
      <c r="QYF110" s="172"/>
      <c r="QYG110" s="172"/>
      <c r="QYH110" s="172"/>
      <c r="QYI110" s="172"/>
      <c r="QYJ110" s="172"/>
      <c r="QYK110" s="172"/>
      <c r="QYL110" s="172"/>
      <c r="QYM110" s="172"/>
      <c r="QYN110" s="172"/>
      <c r="QYO110" s="172"/>
      <c r="QYP110" s="172"/>
      <c r="QYQ110" s="172"/>
      <c r="QYR110" s="172"/>
      <c r="QYS110" s="172"/>
      <c r="QYT110" s="172"/>
      <c r="QYU110" s="172"/>
      <c r="QYV110" s="172"/>
      <c r="QYW110" s="172"/>
      <c r="QYX110" s="172"/>
      <c r="QYY110" s="172"/>
      <c r="QYZ110" s="172"/>
      <c r="QZA110" s="172"/>
      <c r="QZB110" s="172"/>
      <c r="QZC110" s="172"/>
      <c r="QZD110" s="172"/>
      <c r="QZE110" s="172"/>
      <c r="QZF110" s="172"/>
      <c r="QZG110" s="172"/>
      <c r="QZH110" s="172"/>
      <c r="QZI110" s="172"/>
      <c r="QZJ110" s="172"/>
      <c r="QZK110" s="172"/>
      <c r="QZL110" s="172"/>
      <c r="QZM110" s="172"/>
      <c r="QZN110" s="172"/>
      <c r="QZO110" s="172"/>
      <c r="QZP110" s="172"/>
      <c r="QZQ110" s="172"/>
      <c r="QZR110" s="172"/>
      <c r="QZS110" s="172"/>
      <c r="QZT110" s="172"/>
      <c r="QZU110" s="172"/>
      <c r="QZV110" s="172"/>
      <c r="QZW110" s="172"/>
      <c r="QZX110" s="172"/>
      <c r="QZY110" s="172"/>
      <c r="QZZ110" s="172"/>
      <c r="RAA110" s="172"/>
      <c r="RAB110" s="172"/>
      <c r="RAC110" s="172"/>
      <c r="RAD110" s="172"/>
      <c r="RAE110" s="172"/>
      <c r="RAF110" s="172"/>
      <c r="RAG110" s="172"/>
      <c r="RAH110" s="172"/>
      <c r="RAI110" s="172"/>
      <c r="RAJ110" s="172"/>
      <c r="RAK110" s="172"/>
      <c r="RAL110" s="172"/>
      <c r="RAM110" s="172"/>
      <c r="RAN110" s="172"/>
      <c r="RAO110" s="172"/>
      <c r="RAP110" s="172"/>
      <c r="RAQ110" s="172"/>
      <c r="RAR110" s="172"/>
      <c r="RAS110" s="172"/>
      <c r="RAT110" s="172"/>
      <c r="RAU110" s="172"/>
      <c r="RAV110" s="172"/>
      <c r="RAW110" s="172"/>
      <c r="RAX110" s="172"/>
      <c r="RAY110" s="172"/>
      <c r="RAZ110" s="172"/>
      <c r="RBA110" s="172"/>
      <c r="RBB110" s="172"/>
      <c r="RBC110" s="172"/>
      <c r="RBD110" s="172"/>
      <c r="RBE110" s="172"/>
      <c r="RBF110" s="172"/>
      <c r="RBG110" s="172"/>
      <c r="RBH110" s="172"/>
      <c r="RBI110" s="172"/>
      <c r="RBJ110" s="172"/>
      <c r="RBK110" s="172"/>
      <c r="RBL110" s="172"/>
      <c r="RBM110" s="172"/>
      <c r="RBN110" s="172"/>
      <c r="RBO110" s="172"/>
      <c r="RBP110" s="172"/>
      <c r="RBQ110" s="172"/>
      <c r="RBR110" s="172"/>
      <c r="RBS110" s="172"/>
      <c r="RBT110" s="172"/>
      <c r="RBU110" s="172"/>
      <c r="RBV110" s="172"/>
      <c r="RBW110" s="172"/>
      <c r="RBX110" s="172"/>
      <c r="RBY110" s="172"/>
      <c r="RBZ110" s="172"/>
      <c r="RCA110" s="172"/>
      <c r="RCB110" s="172"/>
      <c r="RCC110" s="172"/>
      <c r="RCD110" s="172"/>
      <c r="RCE110" s="172"/>
      <c r="RCF110" s="172"/>
      <c r="RCG110" s="172"/>
      <c r="RCH110" s="172"/>
      <c r="RCI110" s="172"/>
      <c r="RCJ110" s="172"/>
      <c r="RCK110" s="172"/>
      <c r="RCL110" s="172"/>
      <c r="RCM110" s="172"/>
      <c r="RCN110" s="172"/>
      <c r="RCO110" s="172"/>
      <c r="RCP110" s="172"/>
      <c r="RCQ110" s="172"/>
      <c r="RCR110" s="172"/>
      <c r="RCS110" s="172"/>
      <c r="RCT110" s="172"/>
      <c r="RCU110" s="172"/>
      <c r="RCV110" s="172"/>
      <c r="RCW110" s="172"/>
      <c r="RCX110" s="172"/>
      <c r="RCY110" s="172"/>
      <c r="RCZ110" s="172"/>
      <c r="RDA110" s="172"/>
      <c r="RDB110" s="172"/>
      <c r="RDC110" s="172"/>
      <c r="RDD110" s="172"/>
      <c r="RDE110" s="172"/>
      <c r="RDF110" s="172"/>
      <c r="RDG110" s="172"/>
      <c r="RDH110" s="172"/>
      <c r="RDI110" s="172"/>
      <c r="RDJ110" s="172"/>
      <c r="RDK110" s="172"/>
      <c r="RDL110" s="172"/>
      <c r="RDM110" s="172"/>
      <c r="RDN110" s="172"/>
      <c r="RDO110" s="172"/>
      <c r="RDP110" s="172"/>
      <c r="RDQ110" s="172"/>
      <c r="RDR110" s="172"/>
      <c r="RDS110" s="172"/>
      <c r="RDT110" s="172"/>
      <c r="RDU110" s="172"/>
      <c r="RDV110" s="172"/>
      <c r="RDW110" s="172"/>
      <c r="RDX110" s="172"/>
      <c r="RDY110" s="172"/>
      <c r="RDZ110" s="172"/>
      <c r="REA110" s="172"/>
      <c r="REB110" s="172"/>
      <c r="REC110" s="172"/>
      <c r="RED110" s="172"/>
      <c r="REE110" s="172"/>
      <c r="REF110" s="172"/>
      <c r="REG110" s="172"/>
      <c r="REH110" s="172"/>
      <c r="REI110" s="172"/>
      <c r="REJ110" s="172"/>
      <c r="REK110" s="172"/>
      <c r="REL110" s="172"/>
      <c r="REM110" s="172"/>
      <c r="REN110" s="172"/>
      <c r="REO110" s="172"/>
      <c r="REP110" s="172"/>
      <c r="REQ110" s="172"/>
      <c r="RER110" s="172"/>
      <c r="RES110" s="172"/>
      <c r="RET110" s="172"/>
      <c r="REU110" s="172"/>
      <c r="REV110" s="172"/>
      <c r="REW110" s="172"/>
      <c r="REX110" s="172"/>
      <c r="REY110" s="172"/>
      <c r="REZ110" s="172"/>
      <c r="RFA110" s="172"/>
      <c r="RFB110" s="172"/>
      <c r="RFC110" s="172"/>
      <c r="RFD110" s="172"/>
      <c r="RFE110" s="172"/>
      <c r="RFF110" s="172"/>
      <c r="RFG110" s="172"/>
      <c r="RFH110" s="172"/>
      <c r="RFI110" s="172"/>
      <c r="RFJ110" s="172"/>
      <c r="RFK110" s="172"/>
      <c r="RFL110" s="172"/>
      <c r="RFM110" s="172"/>
      <c r="RFN110" s="172"/>
      <c r="RFO110" s="172"/>
      <c r="RFP110" s="172"/>
      <c r="RFQ110" s="172"/>
      <c r="RFR110" s="172"/>
      <c r="RFS110" s="172"/>
      <c r="RFT110" s="172"/>
      <c r="RFU110" s="172"/>
      <c r="RFV110" s="172"/>
      <c r="RFW110" s="172"/>
      <c r="RFX110" s="172"/>
      <c r="RFY110" s="172"/>
      <c r="RFZ110" s="172"/>
      <c r="RGA110" s="172"/>
      <c r="RGB110" s="172"/>
      <c r="RGC110" s="172"/>
      <c r="RGD110" s="172"/>
      <c r="RGE110" s="172"/>
      <c r="RGF110" s="172"/>
      <c r="RGG110" s="172"/>
      <c r="RGH110" s="172"/>
      <c r="RGI110" s="172"/>
      <c r="RGJ110" s="172"/>
      <c r="RGK110" s="172"/>
      <c r="RGL110" s="172"/>
      <c r="RGM110" s="172"/>
      <c r="RGN110" s="172"/>
      <c r="RGO110" s="172"/>
      <c r="RGP110" s="172"/>
      <c r="RGQ110" s="172"/>
      <c r="RGR110" s="172"/>
      <c r="RGS110" s="172"/>
      <c r="RGT110" s="172"/>
      <c r="RGU110" s="172"/>
      <c r="RGV110" s="172"/>
      <c r="RGW110" s="172"/>
      <c r="RGX110" s="172"/>
      <c r="RGY110" s="172"/>
      <c r="RGZ110" s="172"/>
      <c r="RHA110" s="172"/>
      <c r="RHB110" s="172"/>
      <c r="RHC110" s="172"/>
      <c r="RHD110" s="172"/>
      <c r="RHE110" s="172"/>
      <c r="RHF110" s="172"/>
      <c r="RHG110" s="172"/>
      <c r="RHH110" s="172"/>
      <c r="RHI110" s="172"/>
      <c r="RHJ110" s="172"/>
      <c r="RHK110" s="172"/>
      <c r="RHL110" s="172"/>
      <c r="RHM110" s="172"/>
      <c r="RHN110" s="172"/>
      <c r="RHO110" s="172"/>
      <c r="RHP110" s="172"/>
      <c r="RHQ110" s="172"/>
      <c r="RHR110" s="172"/>
      <c r="RHS110" s="172"/>
      <c r="RHT110" s="172"/>
      <c r="RHU110" s="172"/>
      <c r="RHV110" s="172"/>
      <c r="RHW110" s="172"/>
      <c r="RHX110" s="172"/>
      <c r="RHY110" s="172"/>
      <c r="RHZ110" s="172"/>
      <c r="RIA110" s="172"/>
      <c r="RIB110" s="172"/>
      <c r="RIC110" s="172"/>
      <c r="RID110" s="172"/>
      <c r="RIE110" s="172"/>
      <c r="RIF110" s="172"/>
      <c r="RIG110" s="172"/>
      <c r="RIH110" s="172"/>
      <c r="RII110" s="172"/>
      <c r="RIJ110" s="172"/>
      <c r="RIK110" s="172"/>
      <c r="RIL110" s="172"/>
      <c r="RIM110" s="172"/>
      <c r="RIN110" s="172"/>
      <c r="RIO110" s="172"/>
      <c r="RIP110" s="172"/>
      <c r="RIQ110" s="172"/>
      <c r="RIR110" s="172"/>
      <c r="RIS110" s="172"/>
      <c r="RIT110" s="172"/>
      <c r="RIU110" s="172"/>
      <c r="RIV110" s="172"/>
      <c r="RIW110" s="172"/>
      <c r="RIX110" s="172"/>
      <c r="RIY110" s="172"/>
      <c r="RIZ110" s="172"/>
      <c r="RJA110" s="172"/>
      <c r="RJB110" s="172"/>
      <c r="RJC110" s="172"/>
      <c r="RJD110" s="172"/>
      <c r="RJE110" s="172"/>
      <c r="RJF110" s="172"/>
      <c r="RJG110" s="172"/>
      <c r="RJH110" s="172"/>
      <c r="RJI110" s="172"/>
      <c r="RJJ110" s="172"/>
      <c r="RJK110" s="172"/>
      <c r="RJL110" s="172"/>
      <c r="RJM110" s="172"/>
      <c r="RJN110" s="172"/>
      <c r="RJO110" s="172"/>
      <c r="RJP110" s="172"/>
      <c r="RJQ110" s="172"/>
      <c r="RJR110" s="172"/>
      <c r="RJS110" s="172"/>
      <c r="RJT110" s="172"/>
      <c r="RJU110" s="172"/>
      <c r="RJV110" s="172"/>
      <c r="RJW110" s="172"/>
      <c r="RJX110" s="172"/>
      <c r="RJY110" s="172"/>
      <c r="RJZ110" s="172"/>
      <c r="RKA110" s="172"/>
      <c r="RKB110" s="172"/>
      <c r="RKC110" s="172"/>
      <c r="RKD110" s="172"/>
      <c r="RKE110" s="172"/>
      <c r="RKF110" s="172"/>
      <c r="RKG110" s="172"/>
      <c r="RKH110" s="172"/>
      <c r="RKI110" s="172"/>
      <c r="RKJ110" s="172"/>
      <c r="RKK110" s="172"/>
      <c r="RKL110" s="172"/>
      <c r="RKM110" s="172"/>
      <c r="RKN110" s="172"/>
      <c r="RKO110" s="172"/>
      <c r="RKP110" s="172"/>
      <c r="RKQ110" s="172"/>
      <c r="RKR110" s="172"/>
      <c r="RKS110" s="172"/>
      <c r="RKT110" s="172"/>
      <c r="RKU110" s="172"/>
      <c r="RKV110" s="172"/>
      <c r="RKW110" s="172"/>
      <c r="RKX110" s="172"/>
      <c r="RKY110" s="172"/>
      <c r="RKZ110" s="172"/>
      <c r="RLA110" s="172"/>
      <c r="RLB110" s="172"/>
      <c r="RLC110" s="172"/>
      <c r="RLD110" s="172"/>
      <c r="RLE110" s="172"/>
      <c r="RLF110" s="172"/>
      <c r="RLG110" s="172"/>
      <c r="RLH110" s="172"/>
      <c r="RLI110" s="172"/>
      <c r="RLJ110" s="172"/>
      <c r="RLK110" s="172"/>
      <c r="RLL110" s="172"/>
      <c r="RLM110" s="172"/>
      <c r="RLN110" s="172"/>
      <c r="RLO110" s="172"/>
      <c r="RLP110" s="172"/>
      <c r="RLQ110" s="172"/>
      <c r="RLR110" s="172"/>
      <c r="RLS110" s="172"/>
      <c r="RLT110" s="172"/>
      <c r="RLU110" s="172"/>
      <c r="RLV110" s="172"/>
      <c r="RLW110" s="172"/>
      <c r="RLX110" s="172"/>
      <c r="RLY110" s="172"/>
      <c r="RLZ110" s="172"/>
      <c r="RMA110" s="172"/>
      <c r="RMB110" s="172"/>
      <c r="RMC110" s="172"/>
      <c r="RMD110" s="172"/>
      <c r="RME110" s="172"/>
      <c r="RMF110" s="172"/>
      <c r="RMG110" s="172"/>
      <c r="RMH110" s="172"/>
      <c r="RMI110" s="172"/>
      <c r="RMJ110" s="172"/>
      <c r="RMK110" s="172"/>
      <c r="RML110" s="172"/>
      <c r="RMM110" s="172"/>
      <c r="RMN110" s="172"/>
      <c r="RMO110" s="172"/>
      <c r="RMP110" s="172"/>
      <c r="RMQ110" s="172"/>
      <c r="RMR110" s="172"/>
      <c r="RMS110" s="172"/>
      <c r="RMT110" s="172"/>
      <c r="RMU110" s="172"/>
      <c r="RMV110" s="172"/>
      <c r="RMW110" s="172"/>
      <c r="RMX110" s="172"/>
      <c r="RMY110" s="172"/>
      <c r="RMZ110" s="172"/>
      <c r="RNA110" s="172"/>
      <c r="RNB110" s="172"/>
      <c r="RNC110" s="172"/>
      <c r="RND110" s="172"/>
      <c r="RNE110" s="172"/>
      <c r="RNF110" s="172"/>
      <c r="RNG110" s="172"/>
      <c r="RNH110" s="172"/>
      <c r="RNI110" s="172"/>
      <c r="RNJ110" s="172"/>
      <c r="RNK110" s="172"/>
      <c r="RNL110" s="172"/>
      <c r="RNM110" s="172"/>
      <c r="RNN110" s="172"/>
      <c r="RNO110" s="172"/>
      <c r="RNP110" s="172"/>
      <c r="RNQ110" s="172"/>
      <c r="RNR110" s="172"/>
      <c r="RNS110" s="172"/>
      <c r="RNT110" s="172"/>
      <c r="RNU110" s="172"/>
      <c r="RNV110" s="172"/>
      <c r="RNW110" s="172"/>
      <c r="RNX110" s="172"/>
      <c r="RNY110" s="172"/>
      <c r="RNZ110" s="172"/>
      <c r="ROA110" s="172"/>
      <c r="ROB110" s="172"/>
      <c r="ROC110" s="172"/>
      <c r="ROD110" s="172"/>
      <c r="ROE110" s="172"/>
      <c r="ROF110" s="172"/>
      <c r="ROG110" s="172"/>
      <c r="ROH110" s="172"/>
      <c r="ROI110" s="172"/>
      <c r="ROJ110" s="172"/>
      <c r="ROK110" s="172"/>
      <c r="ROL110" s="172"/>
      <c r="ROM110" s="172"/>
      <c r="RON110" s="172"/>
      <c r="ROO110" s="172"/>
      <c r="ROP110" s="172"/>
      <c r="ROQ110" s="172"/>
      <c r="ROR110" s="172"/>
      <c r="ROS110" s="172"/>
      <c r="ROT110" s="172"/>
      <c r="ROU110" s="172"/>
      <c r="ROV110" s="172"/>
      <c r="ROW110" s="172"/>
      <c r="ROX110" s="172"/>
      <c r="ROY110" s="172"/>
      <c r="ROZ110" s="172"/>
      <c r="RPA110" s="172"/>
      <c r="RPB110" s="172"/>
      <c r="RPC110" s="172"/>
      <c r="RPD110" s="172"/>
      <c r="RPE110" s="172"/>
      <c r="RPF110" s="172"/>
      <c r="RPG110" s="172"/>
      <c r="RPH110" s="172"/>
      <c r="RPI110" s="172"/>
      <c r="RPJ110" s="172"/>
      <c r="RPK110" s="172"/>
      <c r="RPL110" s="172"/>
      <c r="RPM110" s="172"/>
      <c r="RPN110" s="172"/>
      <c r="RPO110" s="172"/>
      <c r="RPP110" s="172"/>
      <c r="RPQ110" s="172"/>
      <c r="RPR110" s="172"/>
      <c r="RPS110" s="172"/>
      <c r="RPT110" s="172"/>
      <c r="RPU110" s="172"/>
      <c r="RPV110" s="172"/>
      <c r="RPW110" s="172"/>
      <c r="RPX110" s="172"/>
      <c r="RPY110" s="172"/>
      <c r="RPZ110" s="172"/>
      <c r="RQA110" s="172"/>
      <c r="RQB110" s="172"/>
      <c r="RQC110" s="172"/>
      <c r="RQD110" s="172"/>
      <c r="RQE110" s="172"/>
      <c r="RQF110" s="172"/>
      <c r="RQG110" s="172"/>
      <c r="RQH110" s="172"/>
      <c r="RQI110" s="172"/>
      <c r="RQJ110" s="172"/>
      <c r="RQK110" s="172"/>
      <c r="RQL110" s="172"/>
      <c r="RQM110" s="172"/>
      <c r="RQN110" s="172"/>
      <c r="RQO110" s="172"/>
      <c r="RQP110" s="172"/>
      <c r="RQQ110" s="172"/>
      <c r="RQR110" s="172"/>
      <c r="RQS110" s="172"/>
      <c r="RQT110" s="172"/>
      <c r="RQU110" s="172"/>
      <c r="RQV110" s="172"/>
      <c r="RQW110" s="172"/>
      <c r="RQX110" s="172"/>
      <c r="RQY110" s="172"/>
      <c r="RQZ110" s="172"/>
      <c r="RRA110" s="172"/>
      <c r="RRB110" s="172"/>
      <c r="RRC110" s="172"/>
      <c r="RRD110" s="172"/>
      <c r="RRE110" s="172"/>
      <c r="RRF110" s="172"/>
      <c r="RRG110" s="172"/>
      <c r="RRH110" s="172"/>
      <c r="RRI110" s="172"/>
      <c r="RRJ110" s="172"/>
      <c r="RRK110" s="172"/>
      <c r="RRL110" s="172"/>
      <c r="RRM110" s="172"/>
      <c r="RRN110" s="172"/>
      <c r="RRO110" s="172"/>
      <c r="RRP110" s="172"/>
      <c r="RRQ110" s="172"/>
      <c r="RRR110" s="172"/>
      <c r="RRS110" s="172"/>
      <c r="RRT110" s="172"/>
      <c r="RRU110" s="172"/>
      <c r="RRV110" s="172"/>
      <c r="RRW110" s="172"/>
      <c r="RRX110" s="172"/>
      <c r="RRY110" s="172"/>
      <c r="RRZ110" s="172"/>
      <c r="RSA110" s="172"/>
      <c r="RSB110" s="172"/>
      <c r="RSC110" s="172"/>
      <c r="RSD110" s="172"/>
      <c r="RSE110" s="172"/>
      <c r="RSF110" s="172"/>
      <c r="RSG110" s="172"/>
      <c r="RSH110" s="172"/>
      <c r="RSI110" s="172"/>
      <c r="RSJ110" s="172"/>
      <c r="RSK110" s="172"/>
      <c r="RSL110" s="172"/>
      <c r="RSM110" s="172"/>
      <c r="RSN110" s="172"/>
      <c r="RSO110" s="172"/>
      <c r="RSP110" s="172"/>
      <c r="RSQ110" s="172"/>
      <c r="RSR110" s="172"/>
      <c r="RSS110" s="172"/>
      <c r="RST110" s="172"/>
      <c r="RSU110" s="172"/>
      <c r="RSV110" s="172"/>
      <c r="RSW110" s="172"/>
      <c r="RSX110" s="172"/>
      <c r="RSY110" s="172"/>
      <c r="RSZ110" s="172"/>
      <c r="RTA110" s="172"/>
      <c r="RTB110" s="172"/>
      <c r="RTC110" s="172"/>
      <c r="RTD110" s="172"/>
      <c r="RTE110" s="172"/>
      <c r="RTF110" s="172"/>
      <c r="RTG110" s="172"/>
      <c r="RTH110" s="172"/>
      <c r="RTI110" s="172"/>
      <c r="RTJ110" s="172"/>
      <c r="RTK110" s="172"/>
      <c r="RTL110" s="172"/>
      <c r="RTM110" s="172"/>
      <c r="RTN110" s="172"/>
      <c r="RTO110" s="172"/>
      <c r="RTP110" s="172"/>
      <c r="RTQ110" s="172"/>
      <c r="RTR110" s="172"/>
      <c r="RTS110" s="172"/>
      <c r="RTT110" s="172"/>
      <c r="RTU110" s="172"/>
      <c r="RTV110" s="172"/>
      <c r="RTW110" s="172"/>
      <c r="RTX110" s="172"/>
      <c r="RTY110" s="172"/>
      <c r="RTZ110" s="172"/>
      <c r="RUA110" s="172"/>
      <c r="RUB110" s="172"/>
      <c r="RUC110" s="172"/>
      <c r="RUD110" s="172"/>
      <c r="RUE110" s="172"/>
      <c r="RUF110" s="172"/>
      <c r="RUG110" s="172"/>
      <c r="RUH110" s="172"/>
      <c r="RUI110" s="172"/>
      <c r="RUJ110" s="172"/>
      <c r="RUK110" s="172"/>
      <c r="RUL110" s="172"/>
      <c r="RUM110" s="172"/>
      <c r="RUN110" s="172"/>
      <c r="RUO110" s="172"/>
      <c r="RUP110" s="172"/>
      <c r="RUQ110" s="172"/>
      <c r="RUR110" s="172"/>
      <c r="RUS110" s="172"/>
      <c r="RUT110" s="172"/>
      <c r="RUU110" s="172"/>
      <c r="RUV110" s="172"/>
      <c r="RUW110" s="172"/>
      <c r="RUX110" s="172"/>
      <c r="RUY110" s="172"/>
      <c r="RUZ110" s="172"/>
      <c r="RVA110" s="172"/>
      <c r="RVB110" s="172"/>
      <c r="RVC110" s="172"/>
      <c r="RVD110" s="172"/>
      <c r="RVE110" s="172"/>
      <c r="RVF110" s="172"/>
      <c r="RVG110" s="172"/>
      <c r="RVH110" s="172"/>
      <c r="RVI110" s="172"/>
      <c r="RVJ110" s="172"/>
      <c r="RVK110" s="172"/>
      <c r="RVL110" s="172"/>
      <c r="RVM110" s="172"/>
      <c r="RVN110" s="172"/>
      <c r="RVO110" s="172"/>
      <c r="RVP110" s="172"/>
      <c r="RVQ110" s="172"/>
      <c r="RVR110" s="172"/>
      <c r="RVS110" s="172"/>
      <c r="RVT110" s="172"/>
      <c r="RVU110" s="172"/>
      <c r="RVV110" s="172"/>
      <c r="RVW110" s="172"/>
      <c r="RVX110" s="172"/>
      <c r="RVY110" s="172"/>
      <c r="RVZ110" s="172"/>
      <c r="RWA110" s="172"/>
      <c r="RWB110" s="172"/>
      <c r="RWC110" s="172"/>
      <c r="RWD110" s="172"/>
      <c r="RWE110" s="172"/>
      <c r="RWF110" s="172"/>
      <c r="RWG110" s="172"/>
      <c r="RWH110" s="172"/>
      <c r="RWI110" s="172"/>
      <c r="RWJ110" s="172"/>
      <c r="RWK110" s="172"/>
      <c r="RWL110" s="172"/>
      <c r="RWM110" s="172"/>
      <c r="RWN110" s="172"/>
      <c r="RWO110" s="172"/>
      <c r="RWP110" s="172"/>
      <c r="RWQ110" s="172"/>
      <c r="RWR110" s="172"/>
      <c r="RWS110" s="172"/>
      <c r="RWT110" s="172"/>
      <c r="RWU110" s="172"/>
      <c r="RWV110" s="172"/>
      <c r="RWW110" s="172"/>
      <c r="RWX110" s="172"/>
      <c r="RWY110" s="172"/>
      <c r="RWZ110" s="172"/>
      <c r="RXA110" s="172"/>
      <c r="RXB110" s="172"/>
      <c r="RXC110" s="172"/>
      <c r="RXD110" s="172"/>
      <c r="RXE110" s="172"/>
      <c r="RXF110" s="172"/>
      <c r="RXG110" s="172"/>
      <c r="RXH110" s="172"/>
      <c r="RXI110" s="172"/>
      <c r="RXJ110" s="172"/>
      <c r="RXK110" s="172"/>
      <c r="RXL110" s="172"/>
      <c r="RXM110" s="172"/>
      <c r="RXN110" s="172"/>
      <c r="RXO110" s="172"/>
      <c r="RXP110" s="172"/>
      <c r="RXQ110" s="172"/>
      <c r="RXR110" s="172"/>
      <c r="RXS110" s="172"/>
      <c r="RXT110" s="172"/>
      <c r="RXU110" s="172"/>
      <c r="RXV110" s="172"/>
      <c r="RXW110" s="172"/>
      <c r="RXX110" s="172"/>
      <c r="RXY110" s="172"/>
      <c r="RXZ110" s="172"/>
      <c r="RYA110" s="172"/>
      <c r="RYB110" s="172"/>
      <c r="RYC110" s="172"/>
      <c r="RYD110" s="172"/>
      <c r="RYE110" s="172"/>
      <c r="RYF110" s="172"/>
      <c r="RYG110" s="172"/>
      <c r="RYH110" s="172"/>
      <c r="RYI110" s="172"/>
      <c r="RYJ110" s="172"/>
      <c r="RYK110" s="172"/>
      <c r="RYL110" s="172"/>
      <c r="RYM110" s="172"/>
      <c r="RYN110" s="172"/>
      <c r="RYO110" s="172"/>
      <c r="RYP110" s="172"/>
      <c r="RYQ110" s="172"/>
      <c r="RYR110" s="172"/>
      <c r="RYS110" s="172"/>
      <c r="RYT110" s="172"/>
      <c r="RYU110" s="172"/>
      <c r="RYV110" s="172"/>
      <c r="RYW110" s="172"/>
      <c r="RYX110" s="172"/>
      <c r="RYY110" s="172"/>
      <c r="RYZ110" s="172"/>
      <c r="RZA110" s="172"/>
      <c r="RZB110" s="172"/>
      <c r="RZC110" s="172"/>
      <c r="RZD110" s="172"/>
      <c r="RZE110" s="172"/>
      <c r="RZF110" s="172"/>
      <c r="RZG110" s="172"/>
      <c r="RZH110" s="172"/>
      <c r="RZI110" s="172"/>
      <c r="RZJ110" s="172"/>
      <c r="RZK110" s="172"/>
      <c r="RZL110" s="172"/>
      <c r="RZM110" s="172"/>
      <c r="RZN110" s="172"/>
      <c r="RZO110" s="172"/>
      <c r="RZP110" s="172"/>
      <c r="RZQ110" s="172"/>
      <c r="RZR110" s="172"/>
      <c r="RZS110" s="172"/>
      <c r="RZT110" s="172"/>
      <c r="RZU110" s="172"/>
      <c r="RZV110" s="172"/>
      <c r="RZW110" s="172"/>
      <c r="RZX110" s="172"/>
      <c r="RZY110" s="172"/>
      <c r="RZZ110" s="172"/>
      <c r="SAA110" s="172"/>
      <c r="SAB110" s="172"/>
      <c r="SAC110" s="172"/>
      <c r="SAD110" s="172"/>
      <c r="SAE110" s="172"/>
      <c r="SAF110" s="172"/>
      <c r="SAG110" s="172"/>
      <c r="SAH110" s="172"/>
      <c r="SAI110" s="172"/>
      <c r="SAJ110" s="172"/>
      <c r="SAK110" s="172"/>
      <c r="SAL110" s="172"/>
      <c r="SAM110" s="172"/>
      <c r="SAN110" s="172"/>
      <c r="SAO110" s="172"/>
      <c r="SAP110" s="172"/>
      <c r="SAQ110" s="172"/>
      <c r="SAR110" s="172"/>
      <c r="SAS110" s="172"/>
      <c r="SAT110" s="172"/>
      <c r="SAU110" s="172"/>
      <c r="SAV110" s="172"/>
      <c r="SAW110" s="172"/>
      <c r="SAX110" s="172"/>
      <c r="SAY110" s="172"/>
      <c r="SAZ110" s="172"/>
      <c r="SBA110" s="172"/>
      <c r="SBB110" s="172"/>
      <c r="SBC110" s="172"/>
      <c r="SBD110" s="172"/>
      <c r="SBE110" s="172"/>
      <c r="SBF110" s="172"/>
      <c r="SBG110" s="172"/>
      <c r="SBH110" s="172"/>
      <c r="SBI110" s="172"/>
      <c r="SBJ110" s="172"/>
      <c r="SBK110" s="172"/>
      <c r="SBL110" s="172"/>
      <c r="SBM110" s="172"/>
      <c r="SBN110" s="172"/>
      <c r="SBO110" s="172"/>
      <c r="SBP110" s="172"/>
      <c r="SBQ110" s="172"/>
      <c r="SBR110" s="172"/>
      <c r="SBS110" s="172"/>
      <c r="SBT110" s="172"/>
      <c r="SBU110" s="172"/>
      <c r="SBV110" s="172"/>
      <c r="SBW110" s="172"/>
      <c r="SBX110" s="172"/>
      <c r="SBY110" s="172"/>
      <c r="SBZ110" s="172"/>
      <c r="SCA110" s="172"/>
      <c r="SCB110" s="172"/>
      <c r="SCC110" s="172"/>
      <c r="SCD110" s="172"/>
      <c r="SCE110" s="172"/>
      <c r="SCF110" s="172"/>
      <c r="SCG110" s="172"/>
      <c r="SCH110" s="172"/>
      <c r="SCI110" s="172"/>
      <c r="SCJ110" s="172"/>
      <c r="SCK110" s="172"/>
      <c r="SCL110" s="172"/>
      <c r="SCM110" s="172"/>
      <c r="SCN110" s="172"/>
      <c r="SCO110" s="172"/>
      <c r="SCP110" s="172"/>
      <c r="SCQ110" s="172"/>
      <c r="SCR110" s="172"/>
      <c r="SCS110" s="172"/>
      <c r="SCT110" s="172"/>
      <c r="SCU110" s="172"/>
      <c r="SCV110" s="172"/>
      <c r="SCW110" s="172"/>
      <c r="SCX110" s="172"/>
      <c r="SCY110" s="172"/>
      <c r="SCZ110" s="172"/>
      <c r="SDA110" s="172"/>
      <c r="SDB110" s="172"/>
      <c r="SDC110" s="172"/>
      <c r="SDD110" s="172"/>
      <c r="SDE110" s="172"/>
      <c r="SDF110" s="172"/>
      <c r="SDG110" s="172"/>
      <c r="SDH110" s="172"/>
      <c r="SDI110" s="172"/>
      <c r="SDJ110" s="172"/>
      <c r="SDK110" s="172"/>
      <c r="SDL110" s="172"/>
      <c r="SDM110" s="172"/>
      <c r="SDN110" s="172"/>
      <c r="SDO110" s="172"/>
      <c r="SDP110" s="172"/>
      <c r="SDQ110" s="172"/>
      <c r="SDR110" s="172"/>
      <c r="SDS110" s="172"/>
      <c r="SDT110" s="172"/>
      <c r="SDU110" s="172"/>
      <c r="SDV110" s="172"/>
      <c r="SDW110" s="172"/>
      <c r="SDX110" s="172"/>
      <c r="SDY110" s="172"/>
      <c r="SDZ110" s="172"/>
      <c r="SEA110" s="172"/>
      <c r="SEB110" s="172"/>
      <c r="SEC110" s="172"/>
      <c r="SED110" s="172"/>
      <c r="SEE110" s="172"/>
      <c r="SEF110" s="172"/>
      <c r="SEG110" s="172"/>
      <c r="SEH110" s="172"/>
      <c r="SEI110" s="172"/>
      <c r="SEJ110" s="172"/>
      <c r="SEK110" s="172"/>
      <c r="SEL110" s="172"/>
      <c r="SEM110" s="172"/>
      <c r="SEN110" s="172"/>
      <c r="SEO110" s="172"/>
      <c r="SEP110" s="172"/>
      <c r="SEQ110" s="172"/>
      <c r="SER110" s="172"/>
      <c r="SES110" s="172"/>
      <c r="SET110" s="172"/>
      <c r="SEU110" s="172"/>
      <c r="SEV110" s="172"/>
      <c r="SEW110" s="172"/>
      <c r="SEX110" s="172"/>
      <c r="SEY110" s="172"/>
      <c r="SEZ110" s="172"/>
      <c r="SFA110" s="172"/>
      <c r="SFB110" s="172"/>
      <c r="SFC110" s="172"/>
      <c r="SFD110" s="172"/>
      <c r="SFE110" s="172"/>
      <c r="SFF110" s="172"/>
      <c r="SFG110" s="172"/>
      <c r="SFH110" s="172"/>
      <c r="SFI110" s="172"/>
      <c r="SFJ110" s="172"/>
      <c r="SFK110" s="172"/>
      <c r="SFL110" s="172"/>
      <c r="SFM110" s="172"/>
      <c r="SFN110" s="172"/>
      <c r="SFO110" s="172"/>
      <c r="SFP110" s="172"/>
      <c r="SFQ110" s="172"/>
      <c r="SFR110" s="172"/>
      <c r="SFS110" s="172"/>
      <c r="SFT110" s="172"/>
      <c r="SFU110" s="172"/>
      <c r="SFV110" s="172"/>
      <c r="SFW110" s="172"/>
      <c r="SFX110" s="172"/>
      <c r="SFY110" s="172"/>
      <c r="SFZ110" s="172"/>
      <c r="SGA110" s="172"/>
      <c r="SGB110" s="172"/>
      <c r="SGC110" s="172"/>
      <c r="SGD110" s="172"/>
      <c r="SGE110" s="172"/>
      <c r="SGF110" s="172"/>
      <c r="SGG110" s="172"/>
      <c r="SGH110" s="172"/>
      <c r="SGI110" s="172"/>
      <c r="SGJ110" s="172"/>
      <c r="SGK110" s="172"/>
      <c r="SGL110" s="172"/>
      <c r="SGM110" s="172"/>
      <c r="SGN110" s="172"/>
      <c r="SGO110" s="172"/>
      <c r="SGP110" s="172"/>
      <c r="SGQ110" s="172"/>
      <c r="SGR110" s="172"/>
      <c r="SGS110" s="172"/>
      <c r="SGT110" s="172"/>
      <c r="SGU110" s="172"/>
      <c r="SGV110" s="172"/>
      <c r="SGW110" s="172"/>
      <c r="SGX110" s="172"/>
      <c r="SGY110" s="172"/>
      <c r="SGZ110" s="172"/>
      <c r="SHA110" s="172"/>
      <c r="SHB110" s="172"/>
      <c r="SHC110" s="172"/>
      <c r="SHD110" s="172"/>
      <c r="SHE110" s="172"/>
      <c r="SHF110" s="172"/>
      <c r="SHG110" s="172"/>
      <c r="SHH110" s="172"/>
      <c r="SHI110" s="172"/>
      <c r="SHJ110" s="172"/>
      <c r="SHK110" s="172"/>
      <c r="SHL110" s="172"/>
      <c r="SHM110" s="172"/>
      <c r="SHN110" s="172"/>
      <c r="SHO110" s="172"/>
      <c r="SHP110" s="172"/>
      <c r="SHQ110" s="172"/>
      <c r="SHR110" s="172"/>
      <c r="SHS110" s="172"/>
      <c r="SHT110" s="172"/>
      <c r="SHU110" s="172"/>
      <c r="SHV110" s="172"/>
      <c r="SHW110" s="172"/>
      <c r="SHX110" s="172"/>
      <c r="SHY110" s="172"/>
      <c r="SHZ110" s="172"/>
      <c r="SIA110" s="172"/>
      <c r="SIB110" s="172"/>
      <c r="SIC110" s="172"/>
      <c r="SID110" s="172"/>
      <c r="SIE110" s="172"/>
      <c r="SIF110" s="172"/>
      <c r="SIG110" s="172"/>
      <c r="SIH110" s="172"/>
      <c r="SII110" s="172"/>
      <c r="SIJ110" s="172"/>
      <c r="SIK110" s="172"/>
      <c r="SIL110" s="172"/>
      <c r="SIM110" s="172"/>
      <c r="SIN110" s="172"/>
      <c r="SIO110" s="172"/>
      <c r="SIP110" s="172"/>
      <c r="SIQ110" s="172"/>
      <c r="SIR110" s="172"/>
      <c r="SIS110" s="172"/>
      <c r="SIT110" s="172"/>
      <c r="SIU110" s="172"/>
      <c r="SIV110" s="172"/>
      <c r="SIW110" s="172"/>
      <c r="SIX110" s="172"/>
      <c r="SIY110" s="172"/>
      <c r="SIZ110" s="172"/>
      <c r="SJA110" s="172"/>
      <c r="SJB110" s="172"/>
      <c r="SJC110" s="172"/>
      <c r="SJD110" s="172"/>
      <c r="SJE110" s="172"/>
      <c r="SJF110" s="172"/>
      <c r="SJG110" s="172"/>
      <c r="SJH110" s="172"/>
      <c r="SJI110" s="172"/>
      <c r="SJJ110" s="172"/>
      <c r="SJK110" s="172"/>
      <c r="SJL110" s="172"/>
      <c r="SJM110" s="172"/>
      <c r="SJN110" s="172"/>
      <c r="SJO110" s="172"/>
      <c r="SJP110" s="172"/>
      <c r="SJQ110" s="172"/>
      <c r="SJR110" s="172"/>
      <c r="SJS110" s="172"/>
      <c r="SJT110" s="172"/>
      <c r="SJU110" s="172"/>
      <c r="SJV110" s="172"/>
      <c r="SJW110" s="172"/>
      <c r="SJX110" s="172"/>
      <c r="SJY110" s="172"/>
      <c r="SJZ110" s="172"/>
      <c r="SKA110" s="172"/>
      <c r="SKB110" s="172"/>
      <c r="SKC110" s="172"/>
      <c r="SKD110" s="172"/>
      <c r="SKE110" s="172"/>
      <c r="SKF110" s="172"/>
      <c r="SKG110" s="172"/>
      <c r="SKH110" s="172"/>
      <c r="SKI110" s="172"/>
      <c r="SKJ110" s="172"/>
      <c r="SKK110" s="172"/>
      <c r="SKL110" s="172"/>
      <c r="SKM110" s="172"/>
      <c r="SKN110" s="172"/>
      <c r="SKO110" s="172"/>
      <c r="SKP110" s="172"/>
      <c r="SKQ110" s="172"/>
      <c r="SKR110" s="172"/>
      <c r="SKS110" s="172"/>
      <c r="SKT110" s="172"/>
      <c r="SKU110" s="172"/>
      <c r="SKV110" s="172"/>
      <c r="SKW110" s="172"/>
      <c r="SKX110" s="172"/>
      <c r="SKY110" s="172"/>
      <c r="SKZ110" s="172"/>
      <c r="SLA110" s="172"/>
      <c r="SLB110" s="172"/>
      <c r="SLC110" s="172"/>
      <c r="SLD110" s="172"/>
      <c r="SLE110" s="172"/>
      <c r="SLF110" s="172"/>
      <c r="SLG110" s="172"/>
      <c r="SLH110" s="172"/>
      <c r="SLI110" s="172"/>
      <c r="SLJ110" s="172"/>
      <c r="SLK110" s="172"/>
      <c r="SLL110" s="172"/>
      <c r="SLM110" s="172"/>
      <c r="SLN110" s="172"/>
      <c r="SLO110" s="172"/>
      <c r="SLP110" s="172"/>
      <c r="SLQ110" s="172"/>
      <c r="SLR110" s="172"/>
      <c r="SLS110" s="172"/>
      <c r="SLT110" s="172"/>
      <c r="SLU110" s="172"/>
      <c r="SLV110" s="172"/>
      <c r="SLW110" s="172"/>
      <c r="SLX110" s="172"/>
      <c r="SLY110" s="172"/>
      <c r="SLZ110" s="172"/>
      <c r="SMA110" s="172"/>
      <c r="SMB110" s="172"/>
      <c r="SMC110" s="172"/>
      <c r="SMD110" s="172"/>
      <c r="SME110" s="172"/>
      <c r="SMF110" s="172"/>
      <c r="SMG110" s="172"/>
      <c r="SMH110" s="172"/>
      <c r="SMI110" s="172"/>
      <c r="SMJ110" s="172"/>
      <c r="SMK110" s="172"/>
      <c r="SML110" s="172"/>
      <c r="SMM110" s="172"/>
      <c r="SMN110" s="172"/>
      <c r="SMO110" s="172"/>
      <c r="SMP110" s="172"/>
      <c r="SMQ110" s="172"/>
      <c r="SMR110" s="172"/>
      <c r="SMS110" s="172"/>
      <c r="SMT110" s="172"/>
      <c r="SMU110" s="172"/>
      <c r="SMV110" s="172"/>
      <c r="SMW110" s="172"/>
      <c r="SMX110" s="172"/>
      <c r="SMY110" s="172"/>
      <c r="SMZ110" s="172"/>
      <c r="SNA110" s="172"/>
      <c r="SNB110" s="172"/>
      <c r="SNC110" s="172"/>
      <c r="SND110" s="172"/>
      <c r="SNE110" s="172"/>
      <c r="SNF110" s="172"/>
      <c r="SNG110" s="172"/>
      <c r="SNH110" s="172"/>
      <c r="SNI110" s="172"/>
      <c r="SNJ110" s="172"/>
      <c r="SNK110" s="172"/>
      <c r="SNL110" s="172"/>
      <c r="SNM110" s="172"/>
      <c r="SNN110" s="172"/>
      <c r="SNO110" s="172"/>
      <c r="SNP110" s="172"/>
      <c r="SNQ110" s="172"/>
      <c r="SNR110" s="172"/>
      <c r="SNS110" s="172"/>
      <c r="SNT110" s="172"/>
      <c r="SNU110" s="172"/>
      <c r="SNV110" s="172"/>
      <c r="SNW110" s="172"/>
      <c r="SNX110" s="172"/>
      <c r="SNY110" s="172"/>
      <c r="SNZ110" s="172"/>
      <c r="SOA110" s="172"/>
      <c r="SOB110" s="172"/>
      <c r="SOC110" s="172"/>
      <c r="SOD110" s="172"/>
      <c r="SOE110" s="172"/>
      <c r="SOF110" s="172"/>
      <c r="SOG110" s="172"/>
      <c r="SOH110" s="172"/>
      <c r="SOI110" s="172"/>
      <c r="SOJ110" s="172"/>
      <c r="SOK110" s="172"/>
      <c r="SOL110" s="172"/>
      <c r="SOM110" s="172"/>
      <c r="SON110" s="172"/>
      <c r="SOO110" s="172"/>
      <c r="SOP110" s="172"/>
      <c r="SOQ110" s="172"/>
      <c r="SOR110" s="172"/>
      <c r="SOS110" s="172"/>
      <c r="SOT110" s="172"/>
      <c r="SOU110" s="172"/>
      <c r="SOV110" s="172"/>
      <c r="SOW110" s="172"/>
      <c r="SOX110" s="172"/>
      <c r="SOY110" s="172"/>
      <c r="SOZ110" s="172"/>
      <c r="SPA110" s="172"/>
      <c r="SPB110" s="172"/>
      <c r="SPC110" s="172"/>
      <c r="SPD110" s="172"/>
      <c r="SPE110" s="172"/>
      <c r="SPF110" s="172"/>
      <c r="SPG110" s="172"/>
      <c r="SPH110" s="172"/>
      <c r="SPI110" s="172"/>
      <c r="SPJ110" s="172"/>
      <c r="SPK110" s="172"/>
      <c r="SPL110" s="172"/>
      <c r="SPM110" s="172"/>
      <c r="SPN110" s="172"/>
      <c r="SPO110" s="172"/>
      <c r="SPP110" s="172"/>
      <c r="SPQ110" s="172"/>
      <c r="SPR110" s="172"/>
      <c r="SPS110" s="172"/>
      <c r="SPT110" s="172"/>
      <c r="SPU110" s="172"/>
      <c r="SPV110" s="172"/>
      <c r="SPW110" s="172"/>
      <c r="SPX110" s="172"/>
      <c r="SPY110" s="172"/>
      <c r="SPZ110" s="172"/>
      <c r="SQA110" s="172"/>
      <c r="SQB110" s="172"/>
      <c r="SQC110" s="172"/>
      <c r="SQD110" s="172"/>
      <c r="SQE110" s="172"/>
      <c r="SQF110" s="172"/>
      <c r="SQG110" s="172"/>
      <c r="SQH110" s="172"/>
      <c r="SQI110" s="172"/>
      <c r="SQJ110" s="172"/>
      <c r="SQK110" s="172"/>
      <c r="SQL110" s="172"/>
      <c r="SQM110" s="172"/>
      <c r="SQN110" s="172"/>
      <c r="SQO110" s="172"/>
      <c r="SQP110" s="172"/>
      <c r="SQQ110" s="172"/>
      <c r="SQR110" s="172"/>
      <c r="SQS110" s="172"/>
      <c r="SQT110" s="172"/>
      <c r="SQU110" s="172"/>
      <c r="SQV110" s="172"/>
      <c r="SQW110" s="172"/>
      <c r="SQX110" s="172"/>
      <c r="SQY110" s="172"/>
      <c r="SQZ110" s="172"/>
      <c r="SRA110" s="172"/>
      <c r="SRB110" s="172"/>
      <c r="SRC110" s="172"/>
      <c r="SRD110" s="172"/>
      <c r="SRE110" s="172"/>
      <c r="SRF110" s="172"/>
      <c r="SRG110" s="172"/>
      <c r="SRH110" s="172"/>
      <c r="SRI110" s="172"/>
      <c r="SRJ110" s="172"/>
      <c r="SRK110" s="172"/>
      <c r="SRL110" s="172"/>
      <c r="SRM110" s="172"/>
      <c r="SRN110" s="172"/>
      <c r="SRO110" s="172"/>
      <c r="SRP110" s="172"/>
      <c r="SRQ110" s="172"/>
      <c r="SRR110" s="172"/>
      <c r="SRS110" s="172"/>
      <c r="SRT110" s="172"/>
      <c r="SRU110" s="172"/>
      <c r="SRV110" s="172"/>
      <c r="SRW110" s="172"/>
      <c r="SRX110" s="172"/>
      <c r="SRY110" s="172"/>
      <c r="SRZ110" s="172"/>
      <c r="SSA110" s="172"/>
      <c r="SSB110" s="172"/>
      <c r="SSC110" s="172"/>
      <c r="SSD110" s="172"/>
      <c r="SSE110" s="172"/>
      <c r="SSF110" s="172"/>
      <c r="SSG110" s="172"/>
      <c r="SSH110" s="172"/>
      <c r="SSI110" s="172"/>
      <c r="SSJ110" s="172"/>
      <c r="SSK110" s="172"/>
      <c r="SSL110" s="172"/>
      <c r="SSM110" s="172"/>
      <c r="SSN110" s="172"/>
      <c r="SSO110" s="172"/>
      <c r="SSP110" s="172"/>
      <c r="SSQ110" s="172"/>
      <c r="SSR110" s="172"/>
      <c r="SSS110" s="172"/>
      <c r="SST110" s="172"/>
      <c r="SSU110" s="172"/>
      <c r="SSV110" s="172"/>
      <c r="SSW110" s="172"/>
      <c r="SSX110" s="172"/>
      <c r="SSY110" s="172"/>
      <c r="SSZ110" s="172"/>
      <c r="STA110" s="172"/>
      <c r="STB110" s="172"/>
      <c r="STC110" s="172"/>
      <c r="STD110" s="172"/>
      <c r="STE110" s="172"/>
      <c r="STF110" s="172"/>
      <c r="STG110" s="172"/>
      <c r="STH110" s="172"/>
      <c r="STI110" s="172"/>
      <c r="STJ110" s="172"/>
      <c r="STK110" s="172"/>
      <c r="STL110" s="172"/>
      <c r="STM110" s="172"/>
      <c r="STN110" s="172"/>
      <c r="STO110" s="172"/>
      <c r="STP110" s="172"/>
      <c r="STQ110" s="172"/>
      <c r="STR110" s="172"/>
      <c r="STS110" s="172"/>
      <c r="STT110" s="172"/>
      <c r="STU110" s="172"/>
      <c r="STV110" s="172"/>
      <c r="STW110" s="172"/>
      <c r="STX110" s="172"/>
      <c r="STY110" s="172"/>
      <c r="STZ110" s="172"/>
      <c r="SUA110" s="172"/>
      <c r="SUB110" s="172"/>
      <c r="SUC110" s="172"/>
      <c r="SUD110" s="172"/>
      <c r="SUE110" s="172"/>
      <c r="SUF110" s="172"/>
      <c r="SUG110" s="172"/>
      <c r="SUH110" s="172"/>
      <c r="SUI110" s="172"/>
      <c r="SUJ110" s="172"/>
      <c r="SUK110" s="172"/>
      <c r="SUL110" s="172"/>
      <c r="SUM110" s="172"/>
      <c r="SUN110" s="172"/>
      <c r="SUO110" s="172"/>
      <c r="SUP110" s="172"/>
      <c r="SUQ110" s="172"/>
      <c r="SUR110" s="172"/>
      <c r="SUS110" s="172"/>
      <c r="SUT110" s="172"/>
      <c r="SUU110" s="172"/>
      <c r="SUV110" s="172"/>
      <c r="SUW110" s="172"/>
      <c r="SUX110" s="172"/>
      <c r="SUY110" s="172"/>
      <c r="SUZ110" s="172"/>
      <c r="SVA110" s="172"/>
      <c r="SVB110" s="172"/>
      <c r="SVC110" s="172"/>
      <c r="SVD110" s="172"/>
      <c r="SVE110" s="172"/>
      <c r="SVF110" s="172"/>
      <c r="SVG110" s="172"/>
      <c r="SVH110" s="172"/>
      <c r="SVI110" s="172"/>
      <c r="SVJ110" s="172"/>
      <c r="SVK110" s="172"/>
      <c r="SVL110" s="172"/>
      <c r="SVM110" s="172"/>
      <c r="SVN110" s="172"/>
      <c r="SVO110" s="172"/>
      <c r="SVP110" s="172"/>
      <c r="SVQ110" s="172"/>
      <c r="SVR110" s="172"/>
      <c r="SVS110" s="172"/>
      <c r="SVT110" s="172"/>
      <c r="SVU110" s="172"/>
      <c r="SVV110" s="172"/>
      <c r="SVW110" s="172"/>
      <c r="SVX110" s="172"/>
      <c r="SVY110" s="172"/>
      <c r="SVZ110" s="172"/>
      <c r="SWA110" s="172"/>
      <c r="SWB110" s="172"/>
      <c r="SWC110" s="172"/>
      <c r="SWD110" s="172"/>
      <c r="SWE110" s="172"/>
      <c r="SWF110" s="172"/>
      <c r="SWG110" s="172"/>
      <c r="SWH110" s="172"/>
      <c r="SWI110" s="172"/>
      <c r="SWJ110" s="172"/>
      <c r="SWK110" s="172"/>
      <c r="SWL110" s="172"/>
      <c r="SWM110" s="172"/>
      <c r="SWN110" s="172"/>
      <c r="SWO110" s="172"/>
      <c r="SWP110" s="172"/>
      <c r="SWQ110" s="172"/>
      <c r="SWR110" s="172"/>
      <c r="SWS110" s="172"/>
      <c r="SWT110" s="172"/>
      <c r="SWU110" s="172"/>
      <c r="SWV110" s="172"/>
      <c r="SWW110" s="172"/>
      <c r="SWX110" s="172"/>
      <c r="SWY110" s="172"/>
      <c r="SWZ110" s="172"/>
      <c r="SXA110" s="172"/>
      <c r="SXB110" s="172"/>
      <c r="SXC110" s="172"/>
      <c r="SXD110" s="172"/>
      <c r="SXE110" s="172"/>
      <c r="SXF110" s="172"/>
      <c r="SXG110" s="172"/>
      <c r="SXH110" s="172"/>
      <c r="SXI110" s="172"/>
      <c r="SXJ110" s="172"/>
      <c r="SXK110" s="172"/>
      <c r="SXL110" s="172"/>
      <c r="SXM110" s="172"/>
      <c r="SXN110" s="172"/>
      <c r="SXO110" s="172"/>
      <c r="SXP110" s="172"/>
      <c r="SXQ110" s="172"/>
      <c r="SXR110" s="172"/>
      <c r="SXS110" s="172"/>
      <c r="SXT110" s="172"/>
      <c r="SXU110" s="172"/>
      <c r="SXV110" s="172"/>
      <c r="SXW110" s="172"/>
      <c r="SXX110" s="172"/>
      <c r="SXY110" s="172"/>
      <c r="SXZ110" s="172"/>
      <c r="SYA110" s="172"/>
      <c r="SYB110" s="172"/>
      <c r="SYC110" s="172"/>
      <c r="SYD110" s="172"/>
      <c r="SYE110" s="172"/>
      <c r="SYF110" s="172"/>
      <c r="SYG110" s="172"/>
      <c r="SYH110" s="172"/>
      <c r="SYI110" s="172"/>
      <c r="SYJ110" s="172"/>
      <c r="SYK110" s="172"/>
      <c r="SYL110" s="172"/>
      <c r="SYM110" s="172"/>
      <c r="SYN110" s="172"/>
      <c r="SYO110" s="172"/>
      <c r="SYP110" s="172"/>
      <c r="SYQ110" s="172"/>
      <c r="SYR110" s="172"/>
      <c r="SYS110" s="172"/>
      <c r="SYT110" s="172"/>
      <c r="SYU110" s="172"/>
      <c r="SYV110" s="172"/>
      <c r="SYW110" s="172"/>
      <c r="SYX110" s="172"/>
      <c r="SYY110" s="172"/>
      <c r="SYZ110" s="172"/>
      <c r="SZA110" s="172"/>
      <c r="SZB110" s="172"/>
      <c r="SZC110" s="172"/>
      <c r="SZD110" s="172"/>
      <c r="SZE110" s="172"/>
      <c r="SZF110" s="172"/>
      <c r="SZG110" s="172"/>
      <c r="SZH110" s="172"/>
      <c r="SZI110" s="172"/>
      <c r="SZJ110" s="172"/>
      <c r="SZK110" s="172"/>
      <c r="SZL110" s="172"/>
      <c r="SZM110" s="172"/>
      <c r="SZN110" s="172"/>
      <c r="SZO110" s="172"/>
      <c r="SZP110" s="172"/>
      <c r="SZQ110" s="172"/>
      <c r="SZR110" s="172"/>
      <c r="SZS110" s="172"/>
      <c r="SZT110" s="172"/>
      <c r="SZU110" s="172"/>
      <c r="SZV110" s="172"/>
      <c r="SZW110" s="172"/>
      <c r="SZX110" s="172"/>
      <c r="SZY110" s="172"/>
      <c r="SZZ110" s="172"/>
      <c r="TAA110" s="172"/>
      <c r="TAB110" s="172"/>
      <c r="TAC110" s="172"/>
      <c r="TAD110" s="172"/>
      <c r="TAE110" s="172"/>
      <c r="TAF110" s="172"/>
      <c r="TAG110" s="172"/>
      <c r="TAH110" s="172"/>
      <c r="TAI110" s="172"/>
      <c r="TAJ110" s="172"/>
      <c r="TAK110" s="172"/>
      <c r="TAL110" s="172"/>
      <c r="TAM110" s="172"/>
      <c r="TAN110" s="172"/>
      <c r="TAO110" s="172"/>
      <c r="TAP110" s="172"/>
      <c r="TAQ110" s="172"/>
      <c r="TAR110" s="172"/>
      <c r="TAS110" s="172"/>
      <c r="TAT110" s="172"/>
      <c r="TAU110" s="172"/>
      <c r="TAV110" s="172"/>
      <c r="TAW110" s="172"/>
      <c r="TAX110" s="172"/>
      <c r="TAY110" s="172"/>
      <c r="TAZ110" s="172"/>
      <c r="TBA110" s="172"/>
      <c r="TBB110" s="172"/>
      <c r="TBC110" s="172"/>
      <c r="TBD110" s="172"/>
      <c r="TBE110" s="172"/>
      <c r="TBF110" s="172"/>
      <c r="TBG110" s="172"/>
      <c r="TBH110" s="172"/>
      <c r="TBI110" s="172"/>
      <c r="TBJ110" s="172"/>
      <c r="TBK110" s="172"/>
      <c r="TBL110" s="172"/>
      <c r="TBM110" s="172"/>
      <c r="TBN110" s="172"/>
      <c r="TBO110" s="172"/>
      <c r="TBP110" s="172"/>
      <c r="TBQ110" s="172"/>
      <c r="TBR110" s="172"/>
      <c r="TBS110" s="172"/>
      <c r="TBT110" s="172"/>
      <c r="TBU110" s="172"/>
      <c r="TBV110" s="172"/>
      <c r="TBW110" s="172"/>
      <c r="TBX110" s="172"/>
      <c r="TBY110" s="172"/>
      <c r="TBZ110" s="172"/>
      <c r="TCA110" s="172"/>
      <c r="TCB110" s="172"/>
      <c r="TCC110" s="172"/>
      <c r="TCD110" s="172"/>
      <c r="TCE110" s="172"/>
      <c r="TCF110" s="172"/>
      <c r="TCG110" s="172"/>
      <c r="TCH110" s="172"/>
      <c r="TCI110" s="172"/>
      <c r="TCJ110" s="172"/>
      <c r="TCK110" s="172"/>
      <c r="TCL110" s="172"/>
      <c r="TCM110" s="172"/>
      <c r="TCN110" s="172"/>
      <c r="TCO110" s="172"/>
      <c r="TCP110" s="172"/>
      <c r="TCQ110" s="172"/>
      <c r="TCR110" s="172"/>
      <c r="TCS110" s="172"/>
      <c r="TCT110" s="172"/>
      <c r="TCU110" s="172"/>
      <c r="TCV110" s="172"/>
      <c r="TCW110" s="172"/>
      <c r="TCX110" s="172"/>
      <c r="TCY110" s="172"/>
      <c r="TCZ110" s="172"/>
      <c r="TDA110" s="172"/>
      <c r="TDB110" s="172"/>
      <c r="TDC110" s="172"/>
      <c r="TDD110" s="172"/>
      <c r="TDE110" s="172"/>
      <c r="TDF110" s="172"/>
      <c r="TDG110" s="172"/>
      <c r="TDH110" s="172"/>
      <c r="TDI110" s="172"/>
      <c r="TDJ110" s="172"/>
      <c r="TDK110" s="172"/>
      <c r="TDL110" s="172"/>
      <c r="TDM110" s="172"/>
      <c r="TDN110" s="172"/>
      <c r="TDO110" s="172"/>
      <c r="TDP110" s="172"/>
      <c r="TDQ110" s="172"/>
      <c r="TDR110" s="172"/>
      <c r="TDS110" s="172"/>
      <c r="TDT110" s="172"/>
      <c r="TDU110" s="172"/>
      <c r="TDV110" s="172"/>
      <c r="TDW110" s="172"/>
      <c r="TDX110" s="172"/>
      <c r="TDY110" s="172"/>
      <c r="TDZ110" s="172"/>
      <c r="TEA110" s="172"/>
      <c r="TEB110" s="172"/>
      <c r="TEC110" s="172"/>
      <c r="TED110" s="172"/>
      <c r="TEE110" s="172"/>
      <c r="TEF110" s="172"/>
      <c r="TEG110" s="172"/>
      <c r="TEH110" s="172"/>
      <c r="TEI110" s="172"/>
      <c r="TEJ110" s="172"/>
      <c r="TEK110" s="172"/>
      <c r="TEL110" s="172"/>
      <c r="TEM110" s="172"/>
      <c r="TEN110" s="172"/>
      <c r="TEO110" s="172"/>
      <c r="TEP110" s="172"/>
      <c r="TEQ110" s="172"/>
      <c r="TER110" s="172"/>
      <c r="TES110" s="172"/>
      <c r="TET110" s="172"/>
      <c r="TEU110" s="172"/>
      <c r="TEV110" s="172"/>
      <c r="TEW110" s="172"/>
      <c r="TEX110" s="172"/>
      <c r="TEY110" s="172"/>
      <c r="TEZ110" s="172"/>
      <c r="TFA110" s="172"/>
      <c r="TFB110" s="172"/>
      <c r="TFC110" s="172"/>
      <c r="TFD110" s="172"/>
      <c r="TFE110" s="172"/>
      <c r="TFF110" s="172"/>
      <c r="TFG110" s="172"/>
      <c r="TFH110" s="172"/>
      <c r="TFI110" s="172"/>
      <c r="TFJ110" s="172"/>
      <c r="TFK110" s="172"/>
      <c r="TFL110" s="172"/>
      <c r="TFM110" s="172"/>
      <c r="TFN110" s="172"/>
      <c r="TFO110" s="172"/>
      <c r="TFP110" s="172"/>
      <c r="TFQ110" s="172"/>
      <c r="TFR110" s="172"/>
      <c r="TFS110" s="172"/>
      <c r="TFT110" s="172"/>
      <c r="TFU110" s="172"/>
      <c r="TFV110" s="172"/>
      <c r="TFW110" s="172"/>
      <c r="TFX110" s="172"/>
      <c r="TFY110" s="172"/>
      <c r="TFZ110" s="172"/>
      <c r="TGA110" s="172"/>
      <c r="TGB110" s="172"/>
      <c r="TGC110" s="172"/>
      <c r="TGD110" s="172"/>
      <c r="TGE110" s="172"/>
      <c r="TGF110" s="172"/>
      <c r="TGG110" s="172"/>
      <c r="TGH110" s="172"/>
      <c r="TGI110" s="172"/>
      <c r="TGJ110" s="172"/>
      <c r="TGK110" s="172"/>
      <c r="TGL110" s="172"/>
      <c r="TGM110" s="172"/>
      <c r="TGN110" s="172"/>
      <c r="TGO110" s="172"/>
      <c r="TGP110" s="172"/>
      <c r="TGQ110" s="172"/>
      <c r="TGR110" s="172"/>
      <c r="TGS110" s="172"/>
      <c r="TGT110" s="172"/>
      <c r="TGU110" s="172"/>
      <c r="TGV110" s="172"/>
      <c r="TGW110" s="172"/>
      <c r="TGX110" s="172"/>
      <c r="TGY110" s="172"/>
      <c r="TGZ110" s="172"/>
      <c r="THA110" s="172"/>
      <c r="THB110" s="172"/>
      <c r="THC110" s="172"/>
      <c r="THD110" s="172"/>
      <c r="THE110" s="172"/>
      <c r="THF110" s="172"/>
      <c r="THG110" s="172"/>
      <c r="THH110" s="172"/>
      <c r="THI110" s="172"/>
      <c r="THJ110" s="172"/>
      <c r="THK110" s="172"/>
      <c r="THL110" s="172"/>
      <c r="THM110" s="172"/>
      <c r="THN110" s="172"/>
      <c r="THO110" s="172"/>
      <c r="THP110" s="172"/>
      <c r="THQ110" s="172"/>
      <c r="THR110" s="172"/>
      <c r="THS110" s="172"/>
      <c r="THT110" s="172"/>
      <c r="THU110" s="172"/>
      <c r="THV110" s="172"/>
      <c r="THW110" s="172"/>
      <c r="THX110" s="172"/>
      <c r="THY110" s="172"/>
      <c r="THZ110" s="172"/>
      <c r="TIA110" s="172"/>
      <c r="TIB110" s="172"/>
      <c r="TIC110" s="172"/>
      <c r="TID110" s="172"/>
      <c r="TIE110" s="172"/>
      <c r="TIF110" s="172"/>
      <c r="TIG110" s="172"/>
      <c r="TIH110" s="172"/>
      <c r="TII110" s="172"/>
      <c r="TIJ110" s="172"/>
      <c r="TIK110" s="172"/>
      <c r="TIL110" s="172"/>
      <c r="TIM110" s="172"/>
      <c r="TIN110" s="172"/>
      <c r="TIO110" s="172"/>
      <c r="TIP110" s="172"/>
      <c r="TIQ110" s="172"/>
      <c r="TIR110" s="172"/>
      <c r="TIS110" s="172"/>
      <c r="TIT110" s="172"/>
      <c r="TIU110" s="172"/>
      <c r="TIV110" s="172"/>
      <c r="TIW110" s="172"/>
      <c r="TIX110" s="172"/>
      <c r="TIY110" s="172"/>
      <c r="TIZ110" s="172"/>
      <c r="TJA110" s="172"/>
      <c r="TJB110" s="172"/>
      <c r="TJC110" s="172"/>
      <c r="TJD110" s="172"/>
      <c r="TJE110" s="172"/>
      <c r="TJF110" s="172"/>
      <c r="TJG110" s="172"/>
      <c r="TJH110" s="172"/>
      <c r="TJI110" s="172"/>
      <c r="TJJ110" s="172"/>
      <c r="TJK110" s="172"/>
      <c r="TJL110" s="172"/>
      <c r="TJM110" s="172"/>
      <c r="TJN110" s="172"/>
      <c r="TJO110" s="172"/>
      <c r="TJP110" s="172"/>
      <c r="TJQ110" s="172"/>
      <c r="TJR110" s="172"/>
      <c r="TJS110" s="172"/>
      <c r="TJT110" s="172"/>
      <c r="TJU110" s="172"/>
      <c r="TJV110" s="172"/>
      <c r="TJW110" s="172"/>
      <c r="TJX110" s="172"/>
      <c r="TJY110" s="172"/>
      <c r="TJZ110" s="172"/>
      <c r="TKA110" s="172"/>
      <c r="TKB110" s="172"/>
      <c r="TKC110" s="172"/>
      <c r="TKD110" s="172"/>
      <c r="TKE110" s="172"/>
      <c r="TKF110" s="172"/>
      <c r="TKG110" s="172"/>
      <c r="TKH110" s="172"/>
      <c r="TKI110" s="172"/>
      <c r="TKJ110" s="172"/>
      <c r="TKK110" s="172"/>
      <c r="TKL110" s="172"/>
      <c r="TKM110" s="172"/>
      <c r="TKN110" s="172"/>
      <c r="TKO110" s="172"/>
      <c r="TKP110" s="172"/>
      <c r="TKQ110" s="172"/>
      <c r="TKR110" s="172"/>
      <c r="TKS110" s="172"/>
      <c r="TKT110" s="172"/>
      <c r="TKU110" s="172"/>
      <c r="TKV110" s="172"/>
      <c r="TKW110" s="172"/>
      <c r="TKX110" s="172"/>
      <c r="TKY110" s="172"/>
      <c r="TKZ110" s="172"/>
      <c r="TLA110" s="172"/>
      <c r="TLB110" s="172"/>
      <c r="TLC110" s="172"/>
      <c r="TLD110" s="172"/>
      <c r="TLE110" s="172"/>
      <c r="TLF110" s="172"/>
      <c r="TLG110" s="172"/>
      <c r="TLH110" s="172"/>
      <c r="TLI110" s="172"/>
      <c r="TLJ110" s="172"/>
      <c r="TLK110" s="172"/>
      <c r="TLL110" s="172"/>
      <c r="TLM110" s="172"/>
      <c r="TLN110" s="172"/>
      <c r="TLO110" s="172"/>
      <c r="TLP110" s="172"/>
      <c r="TLQ110" s="172"/>
      <c r="TLR110" s="172"/>
      <c r="TLS110" s="172"/>
      <c r="TLT110" s="172"/>
      <c r="TLU110" s="172"/>
      <c r="TLV110" s="172"/>
      <c r="TLW110" s="172"/>
      <c r="TLX110" s="172"/>
      <c r="TLY110" s="172"/>
      <c r="TLZ110" s="172"/>
      <c r="TMA110" s="172"/>
      <c r="TMB110" s="172"/>
      <c r="TMC110" s="172"/>
      <c r="TMD110" s="172"/>
      <c r="TME110" s="172"/>
      <c r="TMF110" s="172"/>
      <c r="TMG110" s="172"/>
      <c r="TMH110" s="172"/>
      <c r="TMI110" s="172"/>
      <c r="TMJ110" s="172"/>
      <c r="TMK110" s="172"/>
      <c r="TML110" s="172"/>
      <c r="TMM110" s="172"/>
      <c r="TMN110" s="172"/>
      <c r="TMO110" s="172"/>
      <c r="TMP110" s="172"/>
      <c r="TMQ110" s="172"/>
      <c r="TMR110" s="172"/>
      <c r="TMS110" s="172"/>
      <c r="TMT110" s="172"/>
      <c r="TMU110" s="172"/>
      <c r="TMV110" s="172"/>
      <c r="TMW110" s="172"/>
      <c r="TMX110" s="172"/>
      <c r="TMY110" s="172"/>
      <c r="TMZ110" s="172"/>
      <c r="TNA110" s="172"/>
      <c r="TNB110" s="172"/>
      <c r="TNC110" s="172"/>
      <c r="TND110" s="172"/>
      <c r="TNE110" s="172"/>
      <c r="TNF110" s="172"/>
      <c r="TNG110" s="172"/>
      <c r="TNH110" s="172"/>
      <c r="TNI110" s="172"/>
      <c r="TNJ110" s="172"/>
      <c r="TNK110" s="172"/>
      <c r="TNL110" s="172"/>
      <c r="TNM110" s="172"/>
      <c r="TNN110" s="172"/>
      <c r="TNO110" s="172"/>
      <c r="TNP110" s="172"/>
      <c r="TNQ110" s="172"/>
      <c r="TNR110" s="172"/>
      <c r="TNS110" s="172"/>
      <c r="TNT110" s="172"/>
      <c r="TNU110" s="172"/>
      <c r="TNV110" s="172"/>
      <c r="TNW110" s="172"/>
      <c r="TNX110" s="172"/>
      <c r="TNY110" s="172"/>
      <c r="TNZ110" s="172"/>
      <c r="TOA110" s="172"/>
      <c r="TOB110" s="172"/>
      <c r="TOC110" s="172"/>
      <c r="TOD110" s="172"/>
      <c r="TOE110" s="172"/>
      <c r="TOF110" s="172"/>
      <c r="TOG110" s="172"/>
      <c r="TOH110" s="172"/>
      <c r="TOI110" s="172"/>
      <c r="TOJ110" s="172"/>
      <c r="TOK110" s="172"/>
      <c r="TOL110" s="172"/>
      <c r="TOM110" s="172"/>
      <c r="TON110" s="172"/>
      <c r="TOO110" s="172"/>
      <c r="TOP110" s="172"/>
      <c r="TOQ110" s="172"/>
      <c r="TOR110" s="172"/>
      <c r="TOS110" s="172"/>
      <c r="TOT110" s="172"/>
      <c r="TOU110" s="172"/>
      <c r="TOV110" s="172"/>
      <c r="TOW110" s="172"/>
      <c r="TOX110" s="172"/>
      <c r="TOY110" s="172"/>
      <c r="TOZ110" s="172"/>
      <c r="TPA110" s="172"/>
      <c r="TPB110" s="172"/>
      <c r="TPC110" s="172"/>
      <c r="TPD110" s="172"/>
      <c r="TPE110" s="172"/>
      <c r="TPF110" s="172"/>
      <c r="TPG110" s="172"/>
      <c r="TPH110" s="172"/>
      <c r="TPI110" s="172"/>
      <c r="TPJ110" s="172"/>
      <c r="TPK110" s="172"/>
      <c r="TPL110" s="172"/>
      <c r="TPM110" s="172"/>
      <c r="TPN110" s="172"/>
      <c r="TPO110" s="172"/>
      <c r="TPP110" s="172"/>
      <c r="TPQ110" s="172"/>
      <c r="TPR110" s="172"/>
      <c r="TPS110" s="172"/>
      <c r="TPT110" s="172"/>
      <c r="TPU110" s="172"/>
      <c r="TPV110" s="172"/>
      <c r="TPW110" s="172"/>
      <c r="TPX110" s="172"/>
      <c r="TPY110" s="172"/>
      <c r="TPZ110" s="172"/>
      <c r="TQA110" s="172"/>
      <c r="TQB110" s="172"/>
      <c r="TQC110" s="172"/>
      <c r="TQD110" s="172"/>
      <c r="TQE110" s="172"/>
      <c r="TQF110" s="172"/>
      <c r="TQG110" s="172"/>
      <c r="TQH110" s="172"/>
      <c r="TQI110" s="172"/>
      <c r="TQJ110" s="172"/>
      <c r="TQK110" s="172"/>
      <c r="TQL110" s="172"/>
      <c r="TQM110" s="172"/>
      <c r="TQN110" s="172"/>
      <c r="TQO110" s="172"/>
      <c r="TQP110" s="172"/>
      <c r="TQQ110" s="172"/>
      <c r="TQR110" s="172"/>
      <c r="TQS110" s="172"/>
      <c r="TQT110" s="172"/>
      <c r="TQU110" s="172"/>
      <c r="TQV110" s="172"/>
      <c r="TQW110" s="172"/>
      <c r="TQX110" s="172"/>
      <c r="TQY110" s="172"/>
      <c r="TQZ110" s="172"/>
      <c r="TRA110" s="172"/>
      <c r="TRB110" s="172"/>
      <c r="TRC110" s="172"/>
      <c r="TRD110" s="172"/>
      <c r="TRE110" s="172"/>
      <c r="TRF110" s="172"/>
      <c r="TRG110" s="172"/>
      <c r="TRH110" s="172"/>
      <c r="TRI110" s="172"/>
      <c r="TRJ110" s="172"/>
      <c r="TRK110" s="172"/>
      <c r="TRL110" s="172"/>
      <c r="TRM110" s="172"/>
      <c r="TRN110" s="172"/>
      <c r="TRO110" s="172"/>
      <c r="TRP110" s="172"/>
      <c r="TRQ110" s="172"/>
      <c r="TRR110" s="172"/>
      <c r="TRS110" s="172"/>
      <c r="TRT110" s="172"/>
      <c r="TRU110" s="172"/>
      <c r="TRV110" s="172"/>
      <c r="TRW110" s="172"/>
      <c r="TRX110" s="172"/>
      <c r="TRY110" s="172"/>
      <c r="TRZ110" s="172"/>
      <c r="TSA110" s="172"/>
      <c r="TSB110" s="172"/>
      <c r="TSC110" s="172"/>
      <c r="TSD110" s="172"/>
      <c r="TSE110" s="172"/>
      <c r="TSF110" s="172"/>
      <c r="TSG110" s="172"/>
      <c r="TSH110" s="172"/>
      <c r="TSI110" s="172"/>
      <c r="TSJ110" s="172"/>
      <c r="TSK110" s="172"/>
      <c r="TSL110" s="172"/>
      <c r="TSM110" s="172"/>
      <c r="TSN110" s="172"/>
      <c r="TSO110" s="172"/>
      <c r="TSP110" s="172"/>
      <c r="TSQ110" s="172"/>
      <c r="TSR110" s="172"/>
      <c r="TSS110" s="172"/>
      <c r="TST110" s="172"/>
      <c r="TSU110" s="172"/>
      <c r="TSV110" s="172"/>
      <c r="TSW110" s="172"/>
      <c r="TSX110" s="172"/>
      <c r="TSY110" s="172"/>
      <c r="TSZ110" s="172"/>
      <c r="TTA110" s="172"/>
      <c r="TTB110" s="172"/>
      <c r="TTC110" s="172"/>
      <c r="TTD110" s="172"/>
      <c r="TTE110" s="172"/>
      <c r="TTF110" s="172"/>
      <c r="TTG110" s="172"/>
      <c r="TTH110" s="172"/>
      <c r="TTI110" s="172"/>
      <c r="TTJ110" s="172"/>
      <c r="TTK110" s="172"/>
      <c r="TTL110" s="172"/>
      <c r="TTM110" s="172"/>
      <c r="TTN110" s="172"/>
      <c r="TTO110" s="172"/>
      <c r="TTP110" s="172"/>
      <c r="TTQ110" s="172"/>
      <c r="TTR110" s="172"/>
      <c r="TTS110" s="172"/>
      <c r="TTT110" s="172"/>
      <c r="TTU110" s="172"/>
      <c r="TTV110" s="172"/>
      <c r="TTW110" s="172"/>
      <c r="TTX110" s="172"/>
      <c r="TTY110" s="172"/>
      <c r="TTZ110" s="172"/>
      <c r="TUA110" s="172"/>
      <c r="TUB110" s="172"/>
      <c r="TUC110" s="172"/>
      <c r="TUD110" s="172"/>
      <c r="TUE110" s="172"/>
      <c r="TUF110" s="172"/>
      <c r="TUG110" s="172"/>
      <c r="TUH110" s="172"/>
      <c r="TUI110" s="172"/>
      <c r="TUJ110" s="172"/>
      <c r="TUK110" s="172"/>
      <c r="TUL110" s="172"/>
      <c r="TUM110" s="172"/>
      <c r="TUN110" s="172"/>
      <c r="TUO110" s="172"/>
      <c r="TUP110" s="172"/>
      <c r="TUQ110" s="172"/>
      <c r="TUR110" s="172"/>
      <c r="TUS110" s="172"/>
      <c r="TUT110" s="172"/>
      <c r="TUU110" s="172"/>
      <c r="TUV110" s="172"/>
      <c r="TUW110" s="172"/>
      <c r="TUX110" s="172"/>
      <c r="TUY110" s="172"/>
      <c r="TUZ110" s="172"/>
      <c r="TVA110" s="172"/>
      <c r="TVB110" s="172"/>
      <c r="TVC110" s="172"/>
      <c r="TVD110" s="172"/>
      <c r="TVE110" s="172"/>
      <c r="TVF110" s="172"/>
      <c r="TVG110" s="172"/>
      <c r="TVH110" s="172"/>
      <c r="TVI110" s="172"/>
      <c r="TVJ110" s="172"/>
      <c r="TVK110" s="172"/>
      <c r="TVL110" s="172"/>
      <c r="TVM110" s="172"/>
      <c r="TVN110" s="172"/>
      <c r="TVO110" s="172"/>
      <c r="TVP110" s="172"/>
      <c r="TVQ110" s="172"/>
      <c r="TVR110" s="172"/>
      <c r="TVS110" s="172"/>
      <c r="TVT110" s="172"/>
      <c r="TVU110" s="172"/>
      <c r="TVV110" s="172"/>
      <c r="TVW110" s="172"/>
      <c r="TVX110" s="172"/>
      <c r="TVY110" s="172"/>
      <c r="TVZ110" s="172"/>
      <c r="TWA110" s="172"/>
      <c r="TWB110" s="172"/>
      <c r="TWC110" s="172"/>
      <c r="TWD110" s="172"/>
      <c r="TWE110" s="172"/>
      <c r="TWF110" s="172"/>
      <c r="TWG110" s="172"/>
      <c r="TWH110" s="172"/>
      <c r="TWI110" s="172"/>
      <c r="TWJ110" s="172"/>
      <c r="TWK110" s="172"/>
      <c r="TWL110" s="172"/>
      <c r="TWM110" s="172"/>
      <c r="TWN110" s="172"/>
      <c r="TWO110" s="172"/>
      <c r="TWP110" s="172"/>
      <c r="TWQ110" s="172"/>
      <c r="TWR110" s="172"/>
      <c r="TWS110" s="172"/>
      <c r="TWT110" s="172"/>
      <c r="TWU110" s="172"/>
      <c r="TWV110" s="172"/>
      <c r="TWW110" s="172"/>
      <c r="TWX110" s="172"/>
      <c r="TWY110" s="172"/>
      <c r="TWZ110" s="172"/>
      <c r="TXA110" s="172"/>
      <c r="TXB110" s="172"/>
      <c r="TXC110" s="172"/>
      <c r="TXD110" s="172"/>
      <c r="TXE110" s="172"/>
      <c r="TXF110" s="172"/>
      <c r="TXG110" s="172"/>
      <c r="TXH110" s="172"/>
      <c r="TXI110" s="172"/>
      <c r="TXJ110" s="172"/>
      <c r="TXK110" s="172"/>
      <c r="TXL110" s="172"/>
      <c r="TXM110" s="172"/>
      <c r="TXN110" s="172"/>
      <c r="TXO110" s="172"/>
      <c r="TXP110" s="172"/>
      <c r="TXQ110" s="172"/>
      <c r="TXR110" s="172"/>
      <c r="TXS110" s="172"/>
      <c r="TXT110" s="172"/>
      <c r="TXU110" s="172"/>
      <c r="TXV110" s="172"/>
      <c r="TXW110" s="172"/>
      <c r="TXX110" s="172"/>
      <c r="TXY110" s="172"/>
      <c r="TXZ110" s="172"/>
      <c r="TYA110" s="172"/>
      <c r="TYB110" s="172"/>
      <c r="TYC110" s="172"/>
      <c r="TYD110" s="172"/>
      <c r="TYE110" s="172"/>
      <c r="TYF110" s="172"/>
      <c r="TYG110" s="172"/>
      <c r="TYH110" s="172"/>
      <c r="TYI110" s="172"/>
      <c r="TYJ110" s="172"/>
      <c r="TYK110" s="172"/>
      <c r="TYL110" s="172"/>
      <c r="TYM110" s="172"/>
      <c r="TYN110" s="172"/>
      <c r="TYO110" s="172"/>
      <c r="TYP110" s="172"/>
      <c r="TYQ110" s="172"/>
      <c r="TYR110" s="172"/>
      <c r="TYS110" s="172"/>
      <c r="TYT110" s="172"/>
      <c r="TYU110" s="172"/>
      <c r="TYV110" s="172"/>
      <c r="TYW110" s="172"/>
      <c r="TYX110" s="172"/>
      <c r="TYY110" s="172"/>
      <c r="TYZ110" s="172"/>
      <c r="TZA110" s="172"/>
      <c r="TZB110" s="172"/>
      <c r="TZC110" s="172"/>
      <c r="TZD110" s="172"/>
      <c r="TZE110" s="172"/>
      <c r="TZF110" s="172"/>
      <c r="TZG110" s="172"/>
      <c r="TZH110" s="172"/>
      <c r="TZI110" s="172"/>
      <c r="TZJ110" s="172"/>
      <c r="TZK110" s="172"/>
      <c r="TZL110" s="172"/>
      <c r="TZM110" s="172"/>
      <c r="TZN110" s="172"/>
      <c r="TZO110" s="172"/>
      <c r="TZP110" s="172"/>
      <c r="TZQ110" s="172"/>
      <c r="TZR110" s="172"/>
      <c r="TZS110" s="172"/>
      <c r="TZT110" s="172"/>
      <c r="TZU110" s="172"/>
      <c r="TZV110" s="172"/>
      <c r="TZW110" s="172"/>
      <c r="TZX110" s="172"/>
      <c r="TZY110" s="172"/>
      <c r="TZZ110" s="172"/>
      <c r="UAA110" s="172"/>
      <c r="UAB110" s="172"/>
      <c r="UAC110" s="172"/>
      <c r="UAD110" s="172"/>
      <c r="UAE110" s="172"/>
      <c r="UAF110" s="172"/>
      <c r="UAG110" s="172"/>
      <c r="UAH110" s="172"/>
      <c r="UAI110" s="172"/>
      <c r="UAJ110" s="172"/>
      <c r="UAK110" s="172"/>
      <c r="UAL110" s="172"/>
      <c r="UAM110" s="172"/>
      <c r="UAN110" s="172"/>
      <c r="UAO110" s="172"/>
      <c r="UAP110" s="172"/>
      <c r="UAQ110" s="172"/>
      <c r="UAR110" s="172"/>
      <c r="UAS110" s="172"/>
      <c r="UAT110" s="172"/>
      <c r="UAU110" s="172"/>
      <c r="UAV110" s="172"/>
      <c r="UAW110" s="172"/>
      <c r="UAX110" s="172"/>
      <c r="UAY110" s="172"/>
      <c r="UAZ110" s="172"/>
      <c r="UBA110" s="172"/>
      <c r="UBB110" s="172"/>
      <c r="UBC110" s="172"/>
      <c r="UBD110" s="172"/>
      <c r="UBE110" s="172"/>
      <c r="UBF110" s="172"/>
      <c r="UBG110" s="172"/>
      <c r="UBH110" s="172"/>
      <c r="UBI110" s="172"/>
      <c r="UBJ110" s="172"/>
      <c r="UBK110" s="172"/>
      <c r="UBL110" s="172"/>
      <c r="UBM110" s="172"/>
      <c r="UBN110" s="172"/>
      <c r="UBO110" s="172"/>
      <c r="UBP110" s="172"/>
      <c r="UBQ110" s="172"/>
      <c r="UBR110" s="172"/>
      <c r="UBS110" s="172"/>
      <c r="UBT110" s="172"/>
      <c r="UBU110" s="172"/>
      <c r="UBV110" s="172"/>
      <c r="UBW110" s="172"/>
      <c r="UBX110" s="172"/>
      <c r="UBY110" s="172"/>
      <c r="UBZ110" s="172"/>
      <c r="UCA110" s="172"/>
      <c r="UCB110" s="172"/>
      <c r="UCC110" s="172"/>
      <c r="UCD110" s="172"/>
      <c r="UCE110" s="172"/>
      <c r="UCF110" s="172"/>
      <c r="UCG110" s="172"/>
      <c r="UCH110" s="172"/>
      <c r="UCI110" s="172"/>
      <c r="UCJ110" s="172"/>
      <c r="UCK110" s="172"/>
      <c r="UCL110" s="172"/>
      <c r="UCM110" s="172"/>
      <c r="UCN110" s="172"/>
      <c r="UCO110" s="172"/>
      <c r="UCP110" s="172"/>
      <c r="UCQ110" s="172"/>
      <c r="UCR110" s="172"/>
      <c r="UCS110" s="172"/>
      <c r="UCT110" s="172"/>
      <c r="UCU110" s="172"/>
      <c r="UCV110" s="172"/>
      <c r="UCW110" s="172"/>
      <c r="UCX110" s="172"/>
      <c r="UCY110" s="172"/>
      <c r="UCZ110" s="172"/>
      <c r="UDA110" s="172"/>
      <c r="UDB110" s="172"/>
      <c r="UDC110" s="172"/>
      <c r="UDD110" s="172"/>
      <c r="UDE110" s="172"/>
      <c r="UDF110" s="172"/>
      <c r="UDG110" s="172"/>
      <c r="UDH110" s="172"/>
      <c r="UDI110" s="172"/>
      <c r="UDJ110" s="172"/>
      <c r="UDK110" s="172"/>
      <c r="UDL110" s="172"/>
      <c r="UDM110" s="172"/>
      <c r="UDN110" s="172"/>
      <c r="UDO110" s="172"/>
      <c r="UDP110" s="172"/>
      <c r="UDQ110" s="172"/>
      <c r="UDR110" s="172"/>
      <c r="UDS110" s="172"/>
      <c r="UDT110" s="172"/>
      <c r="UDU110" s="172"/>
      <c r="UDV110" s="172"/>
      <c r="UDW110" s="172"/>
      <c r="UDX110" s="172"/>
      <c r="UDY110" s="172"/>
      <c r="UDZ110" s="172"/>
      <c r="UEA110" s="172"/>
      <c r="UEB110" s="172"/>
      <c r="UEC110" s="172"/>
      <c r="UED110" s="172"/>
      <c r="UEE110" s="172"/>
      <c r="UEF110" s="172"/>
      <c r="UEG110" s="172"/>
      <c r="UEH110" s="172"/>
      <c r="UEI110" s="172"/>
      <c r="UEJ110" s="172"/>
      <c r="UEK110" s="172"/>
      <c r="UEL110" s="172"/>
      <c r="UEM110" s="172"/>
      <c r="UEN110" s="172"/>
      <c r="UEO110" s="172"/>
      <c r="UEP110" s="172"/>
      <c r="UEQ110" s="172"/>
      <c r="UER110" s="172"/>
      <c r="UES110" s="172"/>
      <c r="UET110" s="172"/>
      <c r="UEU110" s="172"/>
      <c r="UEV110" s="172"/>
      <c r="UEW110" s="172"/>
      <c r="UEX110" s="172"/>
      <c r="UEY110" s="172"/>
      <c r="UEZ110" s="172"/>
      <c r="UFA110" s="172"/>
      <c r="UFB110" s="172"/>
      <c r="UFC110" s="172"/>
      <c r="UFD110" s="172"/>
      <c r="UFE110" s="172"/>
      <c r="UFF110" s="172"/>
      <c r="UFG110" s="172"/>
      <c r="UFH110" s="172"/>
      <c r="UFI110" s="172"/>
      <c r="UFJ110" s="172"/>
      <c r="UFK110" s="172"/>
      <c r="UFL110" s="172"/>
      <c r="UFM110" s="172"/>
      <c r="UFN110" s="172"/>
      <c r="UFO110" s="172"/>
      <c r="UFP110" s="172"/>
      <c r="UFQ110" s="172"/>
      <c r="UFR110" s="172"/>
      <c r="UFS110" s="172"/>
      <c r="UFT110" s="172"/>
      <c r="UFU110" s="172"/>
      <c r="UFV110" s="172"/>
      <c r="UFW110" s="172"/>
      <c r="UFX110" s="172"/>
      <c r="UFY110" s="172"/>
      <c r="UFZ110" s="172"/>
      <c r="UGA110" s="172"/>
      <c r="UGB110" s="172"/>
      <c r="UGC110" s="172"/>
      <c r="UGD110" s="172"/>
      <c r="UGE110" s="172"/>
      <c r="UGF110" s="172"/>
      <c r="UGG110" s="172"/>
      <c r="UGH110" s="172"/>
      <c r="UGI110" s="172"/>
      <c r="UGJ110" s="172"/>
      <c r="UGK110" s="172"/>
      <c r="UGL110" s="172"/>
      <c r="UGM110" s="172"/>
      <c r="UGN110" s="172"/>
      <c r="UGO110" s="172"/>
      <c r="UGP110" s="172"/>
      <c r="UGQ110" s="172"/>
      <c r="UGR110" s="172"/>
      <c r="UGS110" s="172"/>
      <c r="UGT110" s="172"/>
      <c r="UGU110" s="172"/>
      <c r="UGV110" s="172"/>
      <c r="UGW110" s="172"/>
      <c r="UGX110" s="172"/>
      <c r="UGY110" s="172"/>
      <c r="UGZ110" s="172"/>
      <c r="UHA110" s="172"/>
      <c r="UHB110" s="172"/>
      <c r="UHC110" s="172"/>
      <c r="UHD110" s="172"/>
      <c r="UHE110" s="172"/>
      <c r="UHF110" s="172"/>
      <c r="UHG110" s="172"/>
      <c r="UHH110" s="172"/>
      <c r="UHI110" s="172"/>
      <c r="UHJ110" s="172"/>
      <c r="UHK110" s="172"/>
      <c r="UHL110" s="172"/>
      <c r="UHM110" s="172"/>
      <c r="UHN110" s="172"/>
      <c r="UHO110" s="172"/>
      <c r="UHP110" s="172"/>
      <c r="UHQ110" s="172"/>
      <c r="UHR110" s="172"/>
      <c r="UHS110" s="172"/>
      <c r="UHT110" s="172"/>
      <c r="UHU110" s="172"/>
      <c r="UHV110" s="172"/>
      <c r="UHW110" s="172"/>
      <c r="UHX110" s="172"/>
      <c r="UHY110" s="172"/>
      <c r="UHZ110" s="172"/>
      <c r="UIA110" s="172"/>
      <c r="UIB110" s="172"/>
      <c r="UIC110" s="172"/>
      <c r="UID110" s="172"/>
      <c r="UIE110" s="172"/>
      <c r="UIF110" s="172"/>
      <c r="UIG110" s="172"/>
      <c r="UIH110" s="172"/>
      <c r="UII110" s="172"/>
      <c r="UIJ110" s="172"/>
      <c r="UIK110" s="172"/>
      <c r="UIL110" s="172"/>
      <c r="UIM110" s="172"/>
      <c r="UIN110" s="172"/>
      <c r="UIO110" s="172"/>
      <c r="UIP110" s="172"/>
      <c r="UIQ110" s="172"/>
      <c r="UIR110" s="172"/>
      <c r="UIS110" s="172"/>
      <c r="UIT110" s="172"/>
      <c r="UIU110" s="172"/>
      <c r="UIV110" s="172"/>
      <c r="UIW110" s="172"/>
      <c r="UIX110" s="172"/>
      <c r="UIY110" s="172"/>
      <c r="UIZ110" s="172"/>
      <c r="UJA110" s="172"/>
      <c r="UJB110" s="172"/>
      <c r="UJC110" s="172"/>
      <c r="UJD110" s="172"/>
      <c r="UJE110" s="172"/>
      <c r="UJF110" s="172"/>
      <c r="UJG110" s="172"/>
      <c r="UJH110" s="172"/>
      <c r="UJI110" s="172"/>
      <c r="UJJ110" s="172"/>
      <c r="UJK110" s="172"/>
      <c r="UJL110" s="172"/>
      <c r="UJM110" s="172"/>
      <c r="UJN110" s="172"/>
      <c r="UJO110" s="172"/>
      <c r="UJP110" s="172"/>
      <c r="UJQ110" s="172"/>
      <c r="UJR110" s="172"/>
      <c r="UJS110" s="172"/>
      <c r="UJT110" s="172"/>
      <c r="UJU110" s="172"/>
      <c r="UJV110" s="172"/>
      <c r="UJW110" s="172"/>
      <c r="UJX110" s="172"/>
      <c r="UJY110" s="172"/>
      <c r="UJZ110" s="172"/>
      <c r="UKA110" s="172"/>
      <c r="UKB110" s="172"/>
      <c r="UKC110" s="172"/>
      <c r="UKD110" s="172"/>
      <c r="UKE110" s="172"/>
      <c r="UKF110" s="172"/>
      <c r="UKG110" s="172"/>
      <c r="UKH110" s="172"/>
      <c r="UKI110" s="172"/>
      <c r="UKJ110" s="172"/>
      <c r="UKK110" s="172"/>
      <c r="UKL110" s="172"/>
      <c r="UKM110" s="172"/>
      <c r="UKN110" s="172"/>
      <c r="UKO110" s="172"/>
      <c r="UKP110" s="172"/>
      <c r="UKQ110" s="172"/>
      <c r="UKR110" s="172"/>
      <c r="UKS110" s="172"/>
      <c r="UKT110" s="172"/>
      <c r="UKU110" s="172"/>
      <c r="UKV110" s="172"/>
      <c r="UKW110" s="172"/>
      <c r="UKX110" s="172"/>
      <c r="UKY110" s="172"/>
      <c r="UKZ110" s="172"/>
      <c r="ULA110" s="172"/>
      <c r="ULB110" s="172"/>
      <c r="ULC110" s="172"/>
      <c r="ULD110" s="172"/>
      <c r="ULE110" s="172"/>
      <c r="ULF110" s="172"/>
      <c r="ULG110" s="172"/>
      <c r="ULH110" s="172"/>
      <c r="ULI110" s="172"/>
      <c r="ULJ110" s="172"/>
      <c r="ULK110" s="172"/>
      <c r="ULL110" s="172"/>
      <c r="ULM110" s="172"/>
      <c r="ULN110" s="172"/>
      <c r="ULO110" s="172"/>
      <c r="ULP110" s="172"/>
      <c r="ULQ110" s="172"/>
      <c r="ULR110" s="172"/>
      <c r="ULS110" s="172"/>
      <c r="ULT110" s="172"/>
      <c r="ULU110" s="172"/>
      <c r="ULV110" s="172"/>
      <c r="ULW110" s="172"/>
      <c r="ULX110" s="172"/>
      <c r="ULY110" s="172"/>
      <c r="ULZ110" s="172"/>
      <c r="UMA110" s="172"/>
      <c r="UMB110" s="172"/>
      <c r="UMC110" s="172"/>
      <c r="UMD110" s="172"/>
      <c r="UME110" s="172"/>
      <c r="UMF110" s="172"/>
      <c r="UMG110" s="172"/>
      <c r="UMH110" s="172"/>
      <c r="UMI110" s="172"/>
      <c r="UMJ110" s="172"/>
      <c r="UMK110" s="172"/>
      <c r="UML110" s="172"/>
      <c r="UMM110" s="172"/>
      <c r="UMN110" s="172"/>
      <c r="UMO110" s="172"/>
      <c r="UMP110" s="172"/>
      <c r="UMQ110" s="172"/>
      <c r="UMR110" s="172"/>
      <c r="UMS110" s="172"/>
      <c r="UMT110" s="172"/>
      <c r="UMU110" s="172"/>
      <c r="UMV110" s="172"/>
      <c r="UMW110" s="172"/>
      <c r="UMX110" s="172"/>
      <c r="UMY110" s="172"/>
      <c r="UMZ110" s="172"/>
      <c r="UNA110" s="172"/>
      <c r="UNB110" s="172"/>
      <c r="UNC110" s="172"/>
      <c r="UND110" s="172"/>
      <c r="UNE110" s="172"/>
      <c r="UNF110" s="172"/>
      <c r="UNG110" s="172"/>
      <c r="UNH110" s="172"/>
      <c r="UNI110" s="172"/>
      <c r="UNJ110" s="172"/>
      <c r="UNK110" s="172"/>
      <c r="UNL110" s="172"/>
      <c r="UNM110" s="172"/>
      <c r="UNN110" s="172"/>
      <c r="UNO110" s="172"/>
      <c r="UNP110" s="172"/>
      <c r="UNQ110" s="172"/>
      <c r="UNR110" s="172"/>
      <c r="UNS110" s="172"/>
      <c r="UNT110" s="172"/>
      <c r="UNU110" s="172"/>
      <c r="UNV110" s="172"/>
      <c r="UNW110" s="172"/>
      <c r="UNX110" s="172"/>
      <c r="UNY110" s="172"/>
      <c r="UNZ110" s="172"/>
      <c r="UOA110" s="172"/>
      <c r="UOB110" s="172"/>
      <c r="UOC110" s="172"/>
      <c r="UOD110" s="172"/>
      <c r="UOE110" s="172"/>
      <c r="UOF110" s="172"/>
      <c r="UOG110" s="172"/>
      <c r="UOH110" s="172"/>
      <c r="UOI110" s="172"/>
      <c r="UOJ110" s="172"/>
      <c r="UOK110" s="172"/>
      <c r="UOL110" s="172"/>
      <c r="UOM110" s="172"/>
      <c r="UON110" s="172"/>
      <c r="UOO110" s="172"/>
      <c r="UOP110" s="172"/>
      <c r="UOQ110" s="172"/>
      <c r="UOR110" s="172"/>
      <c r="UOS110" s="172"/>
      <c r="UOT110" s="172"/>
      <c r="UOU110" s="172"/>
      <c r="UOV110" s="172"/>
      <c r="UOW110" s="172"/>
      <c r="UOX110" s="172"/>
      <c r="UOY110" s="172"/>
      <c r="UOZ110" s="172"/>
      <c r="UPA110" s="172"/>
      <c r="UPB110" s="172"/>
      <c r="UPC110" s="172"/>
      <c r="UPD110" s="172"/>
      <c r="UPE110" s="172"/>
      <c r="UPF110" s="172"/>
      <c r="UPG110" s="172"/>
      <c r="UPH110" s="172"/>
      <c r="UPI110" s="172"/>
      <c r="UPJ110" s="172"/>
      <c r="UPK110" s="172"/>
      <c r="UPL110" s="172"/>
      <c r="UPM110" s="172"/>
      <c r="UPN110" s="172"/>
      <c r="UPO110" s="172"/>
      <c r="UPP110" s="172"/>
      <c r="UPQ110" s="172"/>
      <c r="UPR110" s="172"/>
      <c r="UPS110" s="172"/>
      <c r="UPT110" s="172"/>
      <c r="UPU110" s="172"/>
      <c r="UPV110" s="172"/>
      <c r="UPW110" s="172"/>
      <c r="UPX110" s="172"/>
      <c r="UPY110" s="172"/>
      <c r="UPZ110" s="172"/>
      <c r="UQA110" s="172"/>
      <c r="UQB110" s="172"/>
      <c r="UQC110" s="172"/>
      <c r="UQD110" s="172"/>
      <c r="UQE110" s="172"/>
      <c r="UQF110" s="172"/>
      <c r="UQG110" s="172"/>
      <c r="UQH110" s="172"/>
      <c r="UQI110" s="172"/>
      <c r="UQJ110" s="172"/>
      <c r="UQK110" s="172"/>
      <c r="UQL110" s="172"/>
      <c r="UQM110" s="172"/>
      <c r="UQN110" s="172"/>
      <c r="UQO110" s="172"/>
      <c r="UQP110" s="172"/>
      <c r="UQQ110" s="172"/>
      <c r="UQR110" s="172"/>
      <c r="UQS110" s="172"/>
      <c r="UQT110" s="172"/>
      <c r="UQU110" s="172"/>
      <c r="UQV110" s="172"/>
      <c r="UQW110" s="172"/>
      <c r="UQX110" s="172"/>
      <c r="UQY110" s="172"/>
      <c r="UQZ110" s="172"/>
      <c r="URA110" s="172"/>
      <c r="URB110" s="172"/>
      <c r="URC110" s="172"/>
      <c r="URD110" s="172"/>
      <c r="URE110" s="172"/>
      <c r="URF110" s="172"/>
      <c r="URG110" s="172"/>
      <c r="URH110" s="172"/>
      <c r="URI110" s="172"/>
      <c r="URJ110" s="172"/>
      <c r="URK110" s="172"/>
      <c r="URL110" s="172"/>
      <c r="URM110" s="172"/>
      <c r="URN110" s="172"/>
      <c r="URO110" s="172"/>
      <c r="URP110" s="172"/>
      <c r="URQ110" s="172"/>
      <c r="URR110" s="172"/>
      <c r="URS110" s="172"/>
      <c r="URT110" s="172"/>
      <c r="URU110" s="172"/>
      <c r="URV110" s="172"/>
      <c r="URW110" s="172"/>
      <c r="URX110" s="172"/>
      <c r="URY110" s="172"/>
      <c r="URZ110" s="172"/>
      <c r="USA110" s="172"/>
      <c r="USB110" s="172"/>
      <c r="USC110" s="172"/>
      <c r="USD110" s="172"/>
      <c r="USE110" s="172"/>
      <c r="USF110" s="172"/>
      <c r="USG110" s="172"/>
      <c r="USH110" s="172"/>
      <c r="USI110" s="172"/>
      <c r="USJ110" s="172"/>
      <c r="USK110" s="172"/>
      <c r="USL110" s="172"/>
      <c r="USM110" s="172"/>
      <c r="USN110" s="172"/>
      <c r="USO110" s="172"/>
      <c r="USP110" s="172"/>
      <c r="USQ110" s="172"/>
      <c r="USR110" s="172"/>
      <c r="USS110" s="172"/>
      <c r="UST110" s="172"/>
      <c r="USU110" s="172"/>
      <c r="USV110" s="172"/>
      <c r="USW110" s="172"/>
      <c r="USX110" s="172"/>
      <c r="USY110" s="172"/>
      <c r="USZ110" s="172"/>
      <c r="UTA110" s="172"/>
      <c r="UTB110" s="172"/>
      <c r="UTC110" s="172"/>
      <c r="UTD110" s="172"/>
      <c r="UTE110" s="172"/>
      <c r="UTF110" s="172"/>
      <c r="UTG110" s="172"/>
      <c r="UTH110" s="172"/>
      <c r="UTI110" s="172"/>
      <c r="UTJ110" s="172"/>
      <c r="UTK110" s="172"/>
      <c r="UTL110" s="172"/>
      <c r="UTM110" s="172"/>
      <c r="UTN110" s="172"/>
      <c r="UTO110" s="172"/>
      <c r="UTP110" s="172"/>
      <c r="UTQ110" s="172"/>
      <c r="UTR110" s="172"/>
      <c r="UTS110" s="172"/>
      <c r="UTT110" s="172"/>
      <c r="UTU110" s="172"/>
      <c r="UTV110" s="172"/>
      <c r="UTW110" s="172"/>
      <c r="UTX110" s="172"/>
      <c r="UTY110" s="172"/>
      <c r="UTZ110" s="172"/>
      <c r="UUA110" s="172"/>
      <c r="UUB110" s="172"/>
      <c r="UUC110" s="172"/>
      <c r="UUD110" s="172"/>
      <c r="UUE110" s="172"/>
      <c r="UUF110" s="172"/>
      <c r="UUG110" s="172"/>
      <c r="UUH110" s="172"/>
      <c r="UUI110" s="172"/>
      <c r="UUJ110" s="172"/>
      <c r="UUK110" s="172"/>
      <c r="UUL110" s="172"/>
      <c r="UUM110" s="172"/>
      <c r="UUN110" s="172"/>
      <c r="UUO110" s="172"/>
      <c r="UUP110" s="172"/>
      <c r="UUQ110" s="172"/>
      <c r="UUR110" s="172"/>
      <c r="UUS110" s="172"/>
      <c r="UUT110" s="172"/>
      <c r="UUU110" s="172"/>
      <c r="UUV110" s="172"/>
      <c r="UUW110" s="172"/>
      <c r="UUX110" s="172"/>
      <c r="UUY110" s="172"/>
      <c r="UUZ110" s="172"/>
      <c r="UVA110" s="172"/>
      <c r="UVB110" s="172"/>
      <c r="UVC110" s="172"/>
      <c r="UVD110" s="172"/>
      <c r="UVE110" s="172"/>
      <c r="UVF110" s="172"/>
      <c r="UVG110" s="172"/>
      <c r="UVH110" s="172"/>
      <c r="UVI110" s="172"/>
      <c r="UVJ110" s="172"/>
      <c r="UVK110" s="172"/>
      <c r="UVL110" s="172"/>
      <c r="UVM110" s="172"/>
      <c r="UVN110" s="172"/>
      <c r="UVO110" s="172"/>
      <c r="UVP110" s="172"/>
      <c r="UVQ110" s="172"/>
      <c r="UVR110" s="172"/>
      <c r="UVS110" s="172"/>
      <c r="UVT110" s="172"/>
      <c r="UVU110" s="172"/>
      <c r="UVV110" s="172"/>
      <c r="UVW110" s="172"/>
      <c r="UVX110" s="172"/>
      <c r="UVY110" s="172"/>
      <c r="UVZ110" s="172"/>
      <c r="UWA110" s="172"/>
      <c r="UWB110" s="172"/>
      <c r="UWC110" s="172"/>
      <c r="UWD110" s="172"/>
      <c r="UWE110" s="172"/>
      <c r="UWF110" s="172"/>
      <c r="UWG110" s="172"/>
      <c r="UWH110" s="172"/>
      <c r="UWI110" s="172"/>
      <c r="UWJ110" s="172"/>
      <c r="UWK110" s="172"/>
      <c r="UWL110" s="172"/>
      <c r="UWM110" s="172"/>
      <c r="UWN110" s="172"/>
      <c r="UWO110" s="172"/>
      <c r="UWP110" s="172"/>
      <c r="UWQ110" s="172"/>
      <c r="UWR110" s="172"/>
      <c r="UWS110" s="172"/>
      <c r="UWT110" s="172"/>
      <c r="UWU110" s="172"/>
      <c r="UWV110" s="172"/>
      <c r="UWW110" s="172"/>
      <c r="UWX110" s="172"/>
      <c r="UWY110" s="172"/>
      <c r="UWZ110" s="172"/>
      <c r="UXA110" s="172"/>
      <c r="UXB110" s="172"/>
      <c r="UXC110" s="172"/>
      <c r="UXD110" s="172"/>
      <c r="UXE110" s="172"/>
      <c r="UXF110" s="172"/>
      <c r="UXG110" s="172"/>
      <c r="UXH110" s="172"/>
      <c r="UXI110" s="172"/>
      <c r="UXJ110" s="172"/>
      <c r="UXK110" s="172"/>
      <c r="UXL110" s="172"/>
      <c r="UXM110" s="172"/>
      <c r="UXN110" s="172"/>
      <c r="UXO110" s="172"/>
      <c r="UXP110" s="172"/>
      <c r="UXQ110" s="172"/>
      <c r="UXR110" s="172"/>
      <c r="UXS110" s="172"/>
      <c r="UXT110" s="172"/>
      <c r="UXU110" s="172"/>
      <c r="UXV110" s="172"/>
      <c r="UXW110" s="172"/>
      <c r="UXX110" s="172"/>
      <c r="UXY110" s="172"/>
      <c r="UXZ110" s="172"/>
      <c r="UYA110" s="172"/>
      <c r="UYB110" s="172"/>
      <c r="UYC110" s="172"/>
      <c r="UYD110" s="172"/>
      <c r="UYE110" s="172"/>
      <c r="UYF110" s="172"/>
      <c r="UYG110" s="172"/>
      <c r="UYH110" s="172"/>
      <c r="UYI110" s="172"/>
      <c r="UYJ110" s="172"/>
      <c r="UYK110" s="172"/>
      <c r="UYL110" s="172"/>
      <c r="UYM110" s="172"/>
      <c r="UYN110" s="172"/>
      <c r="UYO110" s="172"/>
      <c r="UYP110" s="172"/>
      <c r="UYQ110" s="172"/>
      <c r="UYR110" s="172"/>
      <c r="UYS110" s="172"/>
      <c r="UYT110" s="172"/>
      <c r="UYU110" s="172"/>
      <c r="UYV110" s="172"/>
      <c r="UYW110" s="172"/>
      <c r="UYX110" s="172"/>
      <c r="UYY110" s="172"/>
      <c r="UYZ110" s="172"/>
      <c r="UZA110" s="172"/>
      <c r="UZB110" s="172"/>
      <c r="UZC110" s="172"/>
      <c r="UZD110" s="172"/>
      <c r="UZE110" s="172"/>
      <c r="UZF110" s="172"/>
      <c r="UZG110" s="172"/>
      <c r="UZH110" s="172"/>
      <c r="UZI110" s="172"/>
      <c r="UZJ110" s="172"/>
      <c r="UZK110" s="172"/>
      <c r="UZL110" s="172"/>
      <c r="UZM110" s="172"/>
      <c r="UZN110" s="172"/>
      <c r="UZO110" s="172"/>
      <c r="UZP110" s="172"/>
      <c r="UZQ110" s="172"/>
      <c r="UZR110" s="172"/>
      <c r="UZS110" s="172"/>
      <c r="UZT110" s="172"/>
      <c r="UZU110" s="172"/>
      <c r="UZV110" s="172"/>
      <c r="UZW110" s="172"/>
      <c r="UZX110" s="172"/>
      <c r="UZY110" s="172"/>
      <c r="UZZ110" s="172"/>
      <c r="VAA110" s="172"/>
      <c r="VAB110" s="172"/>
      <c r="VAC110" s="172"/>
      <c r="VAD110" s="172"/>
      <c r="VAE110" s="172"/>
      <c r="VAF110" s="172"/>
      <c r="VAG110" s="172"/>
      <c r="VAH110" s="172"/>
      <c r="VAI110" s="172"/>
      <c r="VAJ110" s="172"/>
      <c r="VAK110" s="172"/>
      <c r="VAL110" s="172"/>
      <c r="VAM110" s="172"/>
      <c r="VAN110" s="172"/>
      <c r="VAO110" s="172"/>
      <c r="VAP110" s="172"/>
      <c r="VAQ110" s="172"/>
      <c r="VAR110" s="172"/>
      <c r="VAS110" s="172"/>
      <c r="VAT110" s="172"/>
      <c r="VAU110" s="172"/>
      <c r="VAV110" s="172"/>
      <c r="VAW110" s="172"/>
      <c r="VAX110" s="172"/>
      <c r="VAY110" s="172"/>
      <c r="VAZ110" s="172"/>
      <c r="VBA110" s="172"/>
      <c r="VBB110" s="172"/>
      <c r="VBC110" s="172"/>
      <c r="VBD110" s="172"/>
      <c r="VBE110" s="172"/>
      <c r="VBF110" s="172"/>
      <c r="VBG110" s="172"/>
      <c r="VBH110" s="172"/>
      <c r="VBI110" s="172"/>
      <c r="VBJ110" s="172"/>
      <c r="VBK110" s="172"/>
      <c r="VBL110" s="172"/>
      <c r="VBM110" s="172"/>
      <c r="VBN110" s="172"/>
      <c r="VBO110" s="172"/>
      <c r="VBP110" s="172"/>
      <c r="VBQ110" s="172"/>
      <c r="VBR110" s="172"/>
      <c r="VBS110" s="172"/>
      <c r="VBT110" s="172"/>
      <c r="VBU110" s="172"/>
      <c r="VBV110" s="172"/>
      <c r="VBW110" s="172"/>
      <c r="VBX110" s="172"/>
      <c r="VBY110" s="172"/>
      <c r="VBZ110" s="172"/>
      <c r="VCA110" s="172"/>
      <c r="VCB110" s="172"/>
      <c r="VCC110" s="172"/>
      <c r="VCD110" s="172"/>
      <c r="VCE110" s="172"/>
      <c r="VCF110" s="172"/>
      <c r="VCG110" s="172"/>
      <c r="VCH110" s="172"/>
      <c r="VCI110" s="172"/>
      <c r="VCJ110" s="172"/>
      <c r="VCK110" s="172"/>
      <c r="VCL110" s="172"/>
      <c r="VCM110" s="172"/>
      <c r="VCN110" s="172"/>
      <c r="VCO110" s="172"/>
      <c r="VCP110" s="172"/>
      <c r="VCQ110" s="172"/>
      <c r="VCR110" s="172"/>
      <c r="VCS110" s="172"/>
      <c r="VCT110" s="172"/>
      <c r="VCU110" s="172"/>
      <c r="VCV110" s="172"/>
      <c r="VCW110" s="172"/>
      <c r="VCX110" s="172"/>
      <c r="VCY110" s="172"/>
      <c r="VCZ110" s="172"/>
      <c r="VDA110" s="172"/>
      <c r="VDB110" s="172"/>
      <c r="VDC110" s="172"/>
      <c r="VDD110" s="172"/>
      <c r="VDE110" s="172"/>
      <c r="VDF110" s="172"/>
      <c r="VDG110" s="172"/>
      <c r="VDH110" s="172"/>
      <c r="VDI110" s="172"/>
      <c r="VDJ110" s="172"/>
      <c r="VDK110" s="172"/>
      <c r="VDL110" s="172"/>
      <c r="VDM110" s="172"/>
      <c r="VDN110" s="172"/>
      <c r="VDO110" s="172"/>
      <c r="VDP110" s="172"/>
      <c r="VDQ110" s="172"/>
      <c r="VDR110" s="172"/>
      <c r="VDS110" s="172"/>
      <c r="VDT110" s="172"/>
      <c r="VDU110" s="172"/>
      <c r="VDV110" s="172"/>
      <c r="VDW110" s="172"/>
      <c r="VDX110" s="172"/>
      <c r="VDY110" s="172"/>
      <c r="VDZ110" s="172"/>
      <c r="VEA110" s="172"/>
      <c r="VEB110" s="172"/>
      <c r="VEC110" s="172"/>
      <c r="VED110" s="172"/>
      <c r="VEE110" s="172"/>
      <c r="VEF110" s="172"/>
      <c r="VEG110" s="172"/>
      <c r="VEH110" s="172"/>
      <c r="VEI110" s="172"/>
      <c r="VEJ110" s="172"/>
      <c r="VEK110" s="172"/>
      <c r="VEL110" s="172"/>
      <c r="VEM110" s="172"/>
      <c r="VEN110" s="172"/>
      <c r="VEO110" s="172"/>
      <c r="VEP110" s="172"/>
      <c r="VEQ110" s="172"/>
      <c r="VER110" s="172"/>
      <c r="VES110" s="172"/>
      <c r="VET110" s="172"/>
      <c r="VEU110" s="172"/>
      <c r="VEV110" s="172"/>
      <c r="VEW110" s="172"/>
      <c r="VEX110" s="172"/>
      <c r="VEY110" s="172"/>
      <c r="VEZ110" s="172"/>
      <c r="VFA110" s="172"/>
      <c r="VFB110" s="172"/>
      <c r="VFC110" s="172"/>
      <c r="VFD110" s="172"/>
      <c r="VFE110" s="172"/>
      <c r="VFF110" s="172"/>
      <c r="VFG110" s="172"/>
      <c r="VFH110" s="172"/>
      <c r="VFI110" s="172"/>
      <c r="VFJ110" s="172"/>
      <c r="VFK110" s="172"/>
      <c r="VFL110" s="172"/>
      <c r="VFM110" s="172"/>
      <c r="VFN110" s="172"/>
      <c r="VFO110" s="172"/>
      <c r="VFP110" s="172"/>
      <c r="VFQ110" s="172"/>
      <c r="VFR110" s="172"/>
      <c r="VFS110" s="172"/>
      <c r="VFT110" s="172"/>
      <c r="VFU110" s="172"/>
      <c r="VFV110" s="172"/>
      <c r="VFW110" s="172"/>
      <c r="VFX110" s="172"/>
      <c r="VFY110" s="172"/>
      <c r="VFZ110" s="172"/>
      <c r="VGA110" s="172"/>
      <c r="VGB110" s="172"/>
      <c r="VGC110" s="172"/>
      <c r="VGD110" s="172"/>
      <c r="VGE110" s="172"/>
      <c r="VGF110" s="172"/>
      <c r="VGG110" s="172"/>
      <c r="VGH110" s="172"/>
      <c r="VGI110" s="172"/>
      <c r="VGJ110" s="172"/>
      <c r="VGK110" s="172"/>
      <c r="VGL110" s="172"/>
      <c r="VGM110" s="172"/>
      <c r="VGN110" s="172"/>
      <c r="VGO110" s="172"/>
      <c r="VGP110" s="172"/>
      <c r="VGQ110" s="172"/>
      <c r="VGR110" s="172"/>
      <c r="VGS110" s="172"/>
      <c r="VGT110" s="172"/>
      <c r="VGU110" s="172"/>
      <c r="VGV110" s="172"/>
      <c r="VGW110" s="172"/>
      <c r="VGX110" s="172"/>
      <c r="VGY110" s="172"/>
      <c r="VGZ110" s="172"/>
      <c r="VHA110" s="172"/>
      <c r="VHB110" s="172"/>
      <c r="VHC110" s="172"/>
      <c r="VHD110" s="172"/>
      <c r="VHE110" s="172"/>
      <c r="VHF110" s="172"/>
      <c r="VHG110" s="172"/>
      <c r="VHH110" s="172"/>
      <c r="VHI110" s="172"/>
      <c r="VHJ110" s="172"/>
      <c r="VHK110" s="172"/>
      <c r="VHL110" s="172"/>
      <c r="VHM110" s="172"/>
      <c r="VHN110" s="172"/>
      <c r="VHO110" s="172"/>
      <c r="VHP110" s="172"/>
      <c r="VHQ110" s="172"/>
      <c r="VHR110" s="172"/>
      <c r="VHS110" s="172"/>
      <c r="VHT110" s="172"/>
      <c r="VHU110" s="172"/>
      <c r="VHV110" s="172"/>
      <c r="VHW110" s="172"/>
      <c r="VHX110" s="172"/>
      <c r="VHY110" s="172"/>
      <c r="VHZ110" s="172"/>
      <c r="VIA110" s="172"/>
      <c r="VIB110" s="172"/>
      <c r="VIC110" s="172"/>
      <c r="VID110" s="172"/>
      <c r="VIE110" s="172"/>
      <c r="VIF110" s="172"/>
      <c r="VIG110" s="172"/>
      <c r="VIH110" s="172"/>
      <c r="VII110" s="172"/>
      <c r="VIJ110" s="172"/>
      <c r="VIK110" s="172"/>
      <c r="VIL110" s="172"/>
      <c r="VIM110" s="172"/>
      <c r="VIN110" s="172"/>
      <c r="VIO110" s="172"/>
      <c r="VIP110" s="172"/>
      <c r="VIQ110" s="172"/>
      <c r="VIR110" s="172"/>
      <c r="VIS110" s="172"/>
      <c r="VIT110" s="172"/>
      <c r="VIU110" s="172"/>
      <c r="VIV110" s="172"/>
      <c r="VIW110" s="172"/>
      <c r="VIX110" s="172"/>
      <c r="VIY110" s="172"/>
      <c r="VIZ110" s="172"/>
      <c r="VJA110" s="172"/>
      <c r="VJB110" s="172"/>
      <c r="VJC110" s="172"/>
      <c r="VJD110" s="172"/>
      <c r="VJE110" s="172"/>
      <c r="VJF110" s="172"/>
      <c r="VJG110" s="172"/>
      <c r="VJH110" s="172"/>
      <c r="VJI110" s="172"/>
      <c r="VJJ110" s="172"/>
      <c r="VJK110" s="172"/>
      <c r="VJL110" s="172"/>
      <c r="VJM110" s="172"/>
      <c r="VJN110" s="172"/>
      <c r="VJO110" s="172"/>
      <c r="VJP110" s="172"/>
      <c r="VJQ110" s="172"/>
      <c r="VJR110" s="172"/>
      <c r="VJS110" s="172"/>
      <c r="VJT110" s="172"/>
      <c r="VJU110" s="172"/>
      <c r="VJV110" s="172"/>
      <c r="VJW110" s="172"/>
      <c r="VJX110" s="172"/>
      <c r="VJY110" s="172"/>
      <c r="VJZ110" s="172"/>
      <c r="VKA110" s="172"/>
      <c r="VKB110" s="172"/>
      <c r="VKC110" s="172"/>
      <c r="VKD110" s="172"/>
      <c r="VKE110" s="172"/>
      <c r="VKF110" s="172"/>
      <c r="VKG110" s="172"/>
      <c r="VKH110" s="172"/>
      <c r="VKI110" s="172"/>
      <c r="VKJ110" s="172"/>
      <c r="VKK110" s="172"/>
      <c r="VKL110" s="172"/>
      <c r="VKM110" s="172"/>
      <c r="VKN110" s="172"/>
      <c r="VKO110" s="172"/>
      <c r="VKP110" s="172"/>
      <c r="VKQ110" s="172"/>
      <c r="VKR110" s="172"/>
      <c r="VKS110" s="172"/>
      <c r="VKT110" s="172"/>
      <c r="VKU110" s="172"/>
      <c r="VKV110" s="172"/>
      <c r="VKW110" s="172"/>
      <c r="VKX110" s="172"/>
      <c r="VKY110" s="172"/>
      <c r="VKZ110" s="172"/>
      <c r="VLA110" s="172"/>
      <c r="VLB110" s="172"/>
      <c r="VLC110" s="172"/>
      <c r="VLD110" s="172"/>
      <c r="VLE110" s="172"/>
      <c r="VLF110" s="172"/>
      <c r="VLG110" s="172"/>
      <c r="VLH110" s="172"/>
      <c r="VLI110" s="172"/>
      <c r="VLJ110" s="172"/>
      <c r="VLK110" s="172"/>
      <c r="VLL110" s="172"/>
      <c r="VLM110" s="172"/>
      <c r="VLN110" s="172"/>
      <c r="VLO110" s="172"/>
      <c r="VLP110" s="172"/>
      <c r="VLQ110" s="172"/>
      <c r="VLR110" s="172"/>
      <c r="VLS110" s="172"/>
      <c r="VLT110" s="172"/>
      <c r="VLU110" s="172"/>
      <c r="VLV110" s="172"/>
      <c r="VLW110" s="172"/>
      <c r="VLX110" s="172"/>
      <c r="VLY110" s="172"/>
      <c r="VLZ110" s="172"/>
      <c r="VMA110" s="172"/>
      <c r="VMB110" s="172"/>
      <c r="VMC110" s="172"/>
      <c r="VMD110" s="172"/>
      <c r="VME110" s="172"/>
      <c r="VMF110" s="172"/>
      <c r="VMG110" s="172"/>
      <c r="VMH110" s="172"/>
      <c r="VMI110" s="172"/>
      <c r="VMJ110" s="172"/>
      <c r="VMK110" s="172"/>
      <c r="VML110" s="172"/>
      <c r="VMM110" s="172"/>
      <c r="VMN110" s="172"/>
      <c r="VMO110" s="172"/>
      <c r="VMP110" s="172"/>
      <c r="VMQ110" s="172"/>
      <c r="VMR110" s="172"/>
      <c r="VMS110" s="172"/>
      <c r="VMT110" s="172"/>
      <c r="VMU110" s="172"/>
      <c r="VMV110" s="172"/>
      <c r="VMW110" s="172"/>
      <c r="VMX110" s="172"/>
      <c r="VMY110" s="172"/>
      <c r="VMZ110" s="172"/>
      <c r="VNA110" s="172"/>
      <c r="VNB110" s="172"/>
      <c r="VNC110" s="172"/>
      <c r="VND110" s="172"/>
      <c r="VNE110" s="172"/>
      <c r="VNF110" s="172"/>
      <c r="VNG110" s="172"/>
      <c r="VNH110" s="172"/>
      <c r="VNI110" s="172"/>
      <c r="VNJ110" s="172"/>
      <c r="VNK110" s="172"/>
      <c r="VNL110" s="172"/>
      <c r="VNM110" s="172"/>
      <c r="VNN110" s="172"/>
      <c r="VNO110" s="172"/>
      <c r="VNP110" s="172"/>
      <c r="VNQ110" s="172"/>
      <c r="VNR110" s="172"/>
      <c r="VNS110" s="172"/>
      <c r="VNT110" s="172"/>
      <c r="VNU110" s="172"/>
      <c r="VNV110" s="172"/>
      <c r="VNW110" s="172"/>
      <c r="VNX110" s="172"/>
      <c r="VNY110" s="172"/>
      <c r="VNZ110" s="172"/>
      <c r="VOA110" s="172"/>
      <c r="VOB110" s="172"/>
      <c r="VOC110" s="172"/>
      <c r="VOD110" s="172"/>
      <c r="VOE110" s="172"/>
      <c r="VOF110" s="172"/>
      <c r="VOG110" s="172"/>
      <c r="VOH110" s="172"/>
      <c r="VOI110" s="172"/>
      <c r="VOJ110" s="172"/>
      <c r="VOK110" s="172"/>
      <c r="VOL110" s="172"/>
      <c r="VOM110" s="172"/>
      <c r="VON110" s="172"/>
      <c r="VOO110" s="172"/>
      <c r="VOP110" s="172"/>
      <c r="VOQ110" s="172"/>
      <c r="VOR110" s="172"/>
      <c r="VOS110" s="172"/>
      <c r="VOT110" s="172"/>
      <c r="VOU110" s="172"/>
      <c r="VOV110" s="172"/>
      <c r="VOW110" s="172"/>
      <c r="VOX110" s="172"/>
      <c r="VOY110" s="172"/>
      <c r="VOZ110" s="172"/>
      <c r="VPA110" s="172"/>
      <c r="VPB110" s="172"/>
      <c r="VPC110" s="172"/>
      <c r="VPD110" s="172"/>
      <c r="VPE110" s="172"/>
      <c r="VPF110" s="172"/>
      <c r="VPG110" s="172"/>
      <c r="VPH110" s="172"/>
      <c r="VPI110" s="172"/>
      <c r="VPJ110" s="172"/>
      <c r="VPK110" s="172"/>
      <c r="VPL110" s="172"/>
      <c r="VPM110" s="172"/>
      <c r="VPN110" s="172"/>
      <c r="VPO110" s="172"/>
      <c r="VPP110" s="172"/>
      <c r="VPQ110" s="172"/>
      <c r="VPR110" s="172"/>
      <c r="VPS110" s="172"/>
      <c r="VPT110" s="172"/>
      <c r="VPU110" s="172"/>
      <c r="VPV110" s="172"/>
      <c r="VPW110" s="172"/>
      <c r="VPX110" s="172"/>
      <c r="VPY110" s="172"/>
      <c r="VPZ110" s="172"/>
      <c r="VQA110" s="172"/>
      <c r="VQB110" s="172"/>
      <c r="VQC110" s="172"/>
      <c r="VQD110" s="172"/>
      <c r="VQE110" s="172"/>
      <c r="VQF110" s="172"/>
      <c r="VQG110" s="172"/>
      <c r="VQH110" s="172"/>
      <c r="VQI110" s="172"/>
      <c r="VQJ110" s="172"/>
      <c r="VQK110" s="172"/>
      <c r="VQL110" s="172"/>
      <c r="VQM110" s="172"/>
      <c r="VQN110" s="172"/>
      <c r="VQO110" s="172"/>
      <c r="VQP110" s="172"/>
      <c r="VQQ110" s="172"/>
      <c r="VQR110" s="172"/>
      <c r="VQS110" s="172"/>
      <c r="VQT110" s="172"/>
      <c r="VQU110" s="172"/>
      <c r="VQV110" s="172"/>
      <c r="VQW110" s="172"/>
      <c r="VQX110" s="172"/>
      <c r="VQY110" s="172"/>
      <c r="VQZ110" s="172"/>
      <c r="VRA110" s="172"/>
      <c r="VRB110" s="172"/>
      <c r="VRC110" s="172"/>
      <c r="VRD110" s="172"/>
      <c r="VRE110" s="172"/>
      <c r="VRF110" s="172"/>
      <c r="VRG110" s="172"/>
      <c r="VRH110" s="172"/>
      <c r="VRI110" s="172"/>
      <c r="VRJ110" s="172"/>
      <c r="VRK110" s="172"/>
      <c r="VRL110" s="172"/>
      <c r="VRM110" s="172"/>
      <c r="VRN110" s="172"/>
      <c r="VRO110" s="172"/>
      <c r="VRP110" s="172"/>
      <c r="VRQ110" s="172"/>
      <c r="VRR110" s="172"/>
      <c r="VRS110" s="172"/>
      <c r="VRT110" s="172"/>
      <c r="VRU110" s="172"/>
      <c r="VRV110" s="172"/>
      <c r="VRW110" s="172"/>
      <c r="VRX110" s="172"/>
      <c r="VRY110" s="172"/>
      <c r="VRZ110" s="172"/>
      <c r="VSA110" s="172"/>
      <c r="VSB110" s="172"/>
      <c r="VSC110" s="172"/>
      <c r="VSD110" s="172"/>
      <c r="VSE110" s="172"/>
      <c r="VSF110" s="172"/>
      <c r="VSG110" s="172"/>
      <c r="VSH110" s="172"/>
      <c r="VSI110" s="172"/>
      <c r="VSJ110" s="172"/>
      <c r="VSK110" s="172"/>
      <c r="VSL110" s="172"/>
      <c r="VSM110" s="172"/>
      <c r="VSN110" s="172"/>
      <c r="VSO110" s="172"/>
      <c r="VSP110" s="172"/>
      <c r="VSQ110" s="172"/>
      <c r="VSR110" s="172"/>
      <c r="VSS110" s="172"/>
      <c r="VST110" s="172"/>
      <c r="VSU110" s="172"/>
      <c r="VSV110" s="172"/>
      <c r="VSW110" s="172"/>
      <c r="VSX110" s="172"/>
      <c r="VSY110" s="172"/>
      <c r="VSZ110" s="172"/>
      <c r="VTA110" s="172"/>
      <c r="VTB110" s="172"/>
      <c r="VTC110" s="172"/>
      <c r="VTD110" s="172"/>
      <c r="VTE110" s="172"/>
      <c r="VTF110" s="172"/>
      <c r="VTG110" s="172"/>
      <c r="VTH110" s="172"/>
      <c r="VTI110" s="172"/>
      <c r="VTJ110" s="172"/>
      <c r="VTK110" s="172"/>
      <c r="VTL110" s="172"/>
      <c r="VTM110" s="172"/>
      <c r="VTN110" s="172"/>
      <c r="VTO110" s="172"/>
      <c r="VTP110" s="172"/>
      <c r="VTQ110" s="172"/>
      <c r="VTR110" s="172"/>
      <c r="VTS110" s="172"/>
      <c r="VTT110" s="172"/>
      <c r="VTU110" s="172"/>
      <c r="VTV110" s="172"/>
      <c r="VTW110" s="172"/>
      <c r="VTX110" s="172"/>
      <c r="VTY110" s="172"/>
      <c r="VTZ110" s="172"/>
      <c r="VUA110" s="172"/>
      <c r="VUB110" s="172"/>
      <c r="VUC110" s="172"/>
      <c r="VUD110" s="172"/>
      <c r="VUE110" s="172"/>
      <c r="VUF110" s="172"/>
      <c r="VUG110" s="172"/>
      <c r="VUH110" s="172"/>
      <c r="VUI110" s="172"/>
      <c r="VUJ110" s="172"/>
      <c r="VUK110" s="172"/>
      <c r="VUL110" s="172"/>
      <c r="VUM110" s="172"/>
      <c r="VUN110" s="172"/>
      <c r="VUO110" s="172"/>
      <c r="VUP110" s="172"/>
      <c r="VUQ110" s="172"/>
      <c r="VUR110" s="172"/>
      <c r="VUS110" s="172"/>
      <c r="VUT110" s="172"/>
      <c r="VUU110" s="172"/>
      <c r="VUV110" s="172"/>
      <c r="VUW110" s="172"/>
      <c r="VUX110" s="172"/>
      <c r="VUY110" s="172"/>
      <c r="VUZ110" s="172"/>
      <c r="VVA110" s="172"/>
      <c r="VVB110" s="172"/>
      <c r="VVC110" s="172"/>
      <c r="VVD110" s="172"/>
      <c r="VVE110" s="172"/>
      <c r="VVF110" s="172"/>
      <c r="VVG110" s="172"/>
      <c r="VVH110" s="172"/>
      <c r="VVI110" s="172"/>
      <c r="VVJ110" s="172"/>
      <c r="VVK110" s="172"/>
      <c r="VVL110" s="172"/>
      <c r="VVM110" s="172"/>
      <c r="VVN110" s="172"/>
      <c r="VVO110" s="172"/>
      <c r="VVP110" s="172"/>
      <c r="VVQ110" s="172"/>
      <c r="VVR110" s="172"/>
      <c r="VVS110" s="172"/>
      <c r="VVT110" s="172"/>
      <c r="VVU110" s="172"/>
      <c r="VVV110" s="172"/>
      <c r="VVW110" s="172"/>
      <c r="VVX110" s="172"/>
      <c r="VVY110" s="172"/>
      <c r="VVZ110" s="172"/>
      <c r="VWA110" s="172"/>
      <c r="VWB110" s="172"/>
      <c r="VWC110" s="172"/>
      <c r="VWD110" s="172"/>
      <c r="VWE110" s="172"/>
      <c r="VWF110" s="172"/>
      <c r="VWG110" s="172"/>
      <c r="VWH110" s="172"/>
      <c r="VWI110" s="172"/>
      <c r="VWJ110" s="172"/>
      <c r="VWK110" s="172"/>
      <c r="VWL110" s="172"/>
      <c r="VWM110" s="172"/>
      <c r="VWN110" s="172"/>
      <c r="VWO110" s="172"/>
      <c r="VWP110" s="172"/>
      <c r="VWQ110" s="172"/>
      <c r="VWR110" s="172"/>
      <c r="VWS110" s="172"/>
      <c r="VWT110" s="172"/>
      <c r="VWU110" s="172"/>
      <c r="VWV110" s="172"/>
      <c r="VWW110" s="172"/>
      <c r="VWX110" s="172"/>
      <c r="VWY110" s="172"/>
      <c r="VWZ110" s="172"/>
      <c r="VXA110" s="172"/>
      <c r="VXB110" s="172"/>
      <c r="VXC110" s="172"/>
      <c r="VXD110" s="172"/>
      <c r="VXE110" s="172"/>
      <c r="VXF110" s="172"/>
      <c r="VXG110" s="172"/>
      <c r="VXH110" s="172"/>
      <c r="VXI110" s="172"/>
      <c r="VXJ110" s="172"/>
      <c r="VXK110" s="172"/>
      <c r="VXL110" s="172"/>
      <c r="VXM110" s="172"/>
      <c r="VXN110" s="172"/>
      <c r="VXO110" s="172"/>
      <c r="VXP110" s="172"/>
      <c r="VXQ110" s="172"/>
      <c r="VXR110" s="172"/>
      <c r="VXS110" s="172"/>
      <c r="VXT110" s="172"/>
      <c r="VXU110" s="172"/>
      <c r="VXV110" s="172"/>
      <c r="VXW110" s="172"/>
      <c r="VXX110" s="172"/>
      <c r="VXY110" s="172"/>
      <c r="VXZ110" s="172"/>
      <c r="VYA110" s="172"/>
      <c r="VYB110" s="172"/>
      <c r="VYC110" s="172"/>
      <c r="VYD110" s="172"/>
      <c r="VYE110" s="172"/>
      <c r="VYF110" s="172"/>
      <c r="VYG110" s="172"/>
      <c r="VYH110" s="172"/>
      <c r="VYI110" s="172"/>
      <c r="VYJ110" s="172"/>
      <c r="VYK110" s="172"/>
      <c r="VYL110" s="172"/>
      <c r="VYM110" s="172"/>
      <c r="VYN110" s="172"/>
      <c r="VYO110" s="172"/>
      <c r="VYP110" s="172"/>
      <c r="VYQ110" s="172"/>
      <c r="VYR110" s="172"/>
      <c r="VYS110" s="172"/>
      <c r="VYT110" s="172"/>
      <c r="VYU110" s="172"/>
      <c r="VYV110" s="172"/>
      <c r="VYW110" s="172"/>
      <c r="VYX110" s="172"/>
      <c r="VYY110" s="172"/>
      <c r="VYZ110" s="172"/>
      <c r="VZA110" s="172"/>
      <c r="VZB110" s="172"/>
      <c r="VZC110" s="172"/>
      <c r="VZD110" s="172"/>
      <c r="VZE110" s="172"/>
      <c r="VZF110" s="172"/>
      <c r="VZG110" s="172"/>
      <c r="VZH110" s="172"/>
      <c r="VZI110" s="172"/>
      <c r="VZJ110" s="172"/>
      <c r="VZK110" s="172"/>
      <c r="VZL110" s="172"/>
      <c r="VZM110" s="172"/>
      <c r="VZN110" s="172"/>
      <c r="VZO110" s="172"/>
      <c r="VZP110" s="172"/>
      <c r="VZQ110" s="172"/>
      <c r="VZR110" s="172"/>
      <c r="VZS110" s="172"/>
      <c r="VZT110" s="172"/>
      <c r="VZU110" s="172"/>
      <c r="VZV110" s="172"/>
      <c r="VZW110" s="172"/>
      <c r="VZX110" s="172"/>
      <c r="VZY110" s="172"/>
      <c r="VZZ110" s="172"/>
      <c r="WAA110" s="172"/>
      <c r="WAB110" s="172"/>
      <c r="WAC110" s="172"/>
      <c r="WAD110" s="172"/>
      <c r="WAE110" s="172"/>
      <c r="WAF110" s="172"/>
      <c r="WAG110" s="172"/>
      <c r="WAH110" s="172"/>
      <c r="WAI110" s="172"/>
      <c r="WAJ110" s="172"/>
      <c r="WAK110" s="172"/>
      <c r="WAL110" s="172"/>
      <c r="WAM110" s="172"/>
      <c r="WAN110" s="172"/>
      <c r="WAO110" s="172"/>
      <c r="WAP110" s="172"/>
      <c r="WAQ110" s="172"/>
      <c r="WAR110" s="172"/>
      <c r="WAS110" s="172"/>
      <c r="WAT110" s="172"/>
      <c r="WAU110" s="172"/>
      <c r="WAV110" s="172"/>
      <c r="WAW110" s="172"/>
      <c r="WAX110" s="172"/>
      <c r="WAY110" s="172"/>
      <c r="WAZ110" s="172"/>
      <c r="WBA110" s="172"/>
      <c r="WBB110" s="172"/>
      <c r="WBC110" s="172"/>
      <c r="WBD110" s="172"/>
      <c r="WBE110" s="172"/>
      <c r="WBF110" s="172"/>
      <c r="WBG110" s="172"/>
      <c r="WBH110" s="172"/>
      <c r="WBI110" s="172"/>
      <c r="WBJ110" s="172"/>
      <c r="WBK110" s="172"/>
      <c r="WBL110" s="172"/>
      <c r="WBM110" s="172"/>
      <c r="WBN110" s="172"/>
      <c r="WBO110" s="172"/>
      <c r="WBP110" s="172"/>
      <c r="WBQ110" s="172"/>
      <c r="WBR110" s="172"/>
      <c r="WBS110" s="172"/>
      <c r="WBT110" s="172"/>
      <c r="WBU110" s="172"/>
      <c r="WBV110" s="172"/>
      <c r="WBW110" s="172"/>
      <c r="WBX110" s="172"/>
      <c r="WBY110" s="172"/>
      <c r="WBZ110" s="172"/>
      <c r="WCA110" s="172"/>
      <c r="WCB110" s="172"/>
      <c r="WCC110" s="172"/>
      <c r="WCD110" s="172"/>
      <c r="WCE110" s="172"/>
      <c r="WCF110" s="172"/>
      <c r="WCG110" s="172"/>
      <c r="WCH110" s="172"/>
      <c r="WCI110" s="172"/>
      <c r="WCJ110" s="172"/>
      <c r="WCK110" s="172"/>
      <c r="WCL110" s="172"/>
      <c r="WCM110" s="172"/>
      <c r="WCN110" s="172"/>
      <c r="WCO110" s="172"/>
      <c r="WCP110" s="172"/>
      <c r="WCQ110" s="172"/>
      <c r="WCR110" s="172"/>
      <c r="WCS110" s="172"/>
      <c r="WCT110" s="172"/>
      <c r="WCU110" s="172"/>
      <c r="WCV110" s="172"/>
      <c r="WCW110" s="172"/>
      <c r="WCX110" s="172"/>
      <c r="WCY110" s="172"/>
      <c r="WCZ110" s="172"/>
      <c r="WDA110" s="172"/>
      <c r="WDB110" s="172"/>
      <c r="WDC110" s="172"/>
      <c r="WDD110" s="172"/>
      <c r="WDE110" s="172"/>
      <c r="WDF110" s="172"/>
      <c r="WDG110" s="172"/>
      <c r="WDH110" s="172"/>
      <c r="WDI110" s="172"/>
      <c r="WDJ110" s="172"/>
      <c r="WDK110" s="172"/>
      <c r="WDL110" s="172"/>
      <c r="WDM110" s="172"/>
      <c r="WDN110" s="172"/>
      <c r="WDO110" s="172"/>
      <c r="WDP110" s="172"/>
      <c r="WDQ110" s="172"/>
      <c r="WDR110" s="172"/>
      <c r="WDS110" s="172"/>
      <c r="WDT110" s="172"/>
      <c r="WDU110" s="172"/>
      <c r="WDV110" s="172"/>
      <c r="WDW110" s="172"/>
      <c r="WDX110" s="172"/>
      <c r="WDY110" s="172"/>
      <c r="WDZ110" s="172"/>
      <c r="WEA110" s="172"/>
      <c r="WEB110" s="172"/>
      <c r="WEC110" s="172"/>
      <c r="WED110" s="172"/>
      <c r="WEE110" s="172"/>
      <c r="WEF110" s="172"/>
      <c r="WEG110" s="172"/>
      <c r="WEH110" s="172"/>
      <c r="WEI110" s="172"/>
      <c r="WEJ110" s="172"/>
      <c r="WEK110" s="172"/>
      <c r="WEL110" s="172"/>
      <c r="WEM110" s="172"/>
      <c r="WEN110" s="172"/>
      <c r="WEO110" s="172"/>
      <c r="WEP110" s="172"/>
      <c r="WEQ110" s="172"/>
      <c r="WER110" s="172"/>
      <c r="WES110" s="172"/>
      <c r="WET110" s="172"/>
      <c r="WEU110" s="172"/>
      <c r="WEV110" s="172"/>
      <c r="WEW110" s="172"/>
      <c r="WEX110" s="172"/>
      <c r="WEY110" s="172"/>
      <c r="WEZ110" s="172"/>
      <c r="WFA110" s="172"/>
      <c r="WFB110" s="172"/>
      <c r="WFC110" s="172"/>
      <c r="WFD110" s="172"/>
      <c r="WFE110" s="172"/>
      <c r="WFF110" s="172"/>
      <c r="WFG110" s="172"/>
      <c r="WFH110" s="172"/>
      <c r="WFI110" s="172"/>
      <c r="WFJ110" s="172"/>
      <c r="WFK110" s="172"/>
      <c r="WFL110" s="172"/>
      <c r="WFM110" s="172"/>
      <c r="WFN110" s="172"/>
      <c r="WFO110" s="172"/>
      <c r="WFP110" s="172"/>
      <c r="WFQ110" s="172"/>
      <c r="WFR110" s="172"/>
      <c r="WFS110" s="172"/>
      <c r="WFT110" s="172"/>
      <c r="WFU110" s="172"/>
      <c r="WFV110" s="172"/>
      <c r="WFW110" s="172"/>
      <c r="WFX110" s="172"/>
      <c r="WFY110" s="172"/>
      <c r="WFZ110" s="172"/>
      <c r="WGA110" s="172"/>
      <c r="WGB110" s="172"/>
      <c r="WGC110" s="172"/>
      <c r="WGD110" s="172"/>
      <c r="WGE110" s="172"/>
      <c r="WGF110" s="172"/>
      <c r="WGG110" s="172"/>
      <c r="WGH110" s="172"/>
      <c r="WGI110" s="172"/>
      <c r="WGJ110" s="172"/>
      <c r="WGK110" s="172"/>
      <c r="WGL110" s="172"/>
      <c r="WGM110" s="172"/>
      <c r="WGN110" s="172"/>
      <c r="WGO110" s="172"/>
      <c r="WGP110" s="172"/>
      <c r="WGQ110" s="172"/>
      <c r="WGR110" s="172"/>
      <c r="WGS110" s="172"/>
      <c r="WGT110" s="172"/>
      <c r="WGU110" s="172"/>
      <c r="WGV110" s="172"/>
      <c r="WGW110" s="172"/>
      <c r="WGX110" s="172"/>
      <c r="WGY110" s="172"/>
      <c r="WGZ110" s="172"/>
      <c r="WHA110" s="172"/>
      <c r="WHB110" s="172"/>
      <c r="WHC110" s="172"/>
      <c r="WHD110" s="172"/>
      <c r="WHE110" s="172"/>
      <c r="WHF110" s="172"/>
      <c r="WHG110" s="172"/>
      <c r="WHH110" s="172"/>
      <c r="WHI110" s="172"/>
      <c r="WHJ110" s="172"/>
      <c r="WHK110" s="172"/>
      <c r="WHL110" s="172"/>
      <c r="WHM110" s="172"/>
      <c r="WHN110" s="172"/>
      <c r="WHO110" s="172"/>
      <c r="WHP110" s="172"/>
      <c r="WHQ110" s="172"/>
      <c r="WHR110" s="172"/>
      <c r="WHS110" s="172"/>
      <c r="WHT110" s="172"/>
      <c r="WHU110" s="172"/>
      <c r="WHV110" s="172"/>
      <c r="WHW110" s="172"/>
      <c r="WHX110" s="172"/>
      <c r="WHY110" s="172"/>
      <c r="WHZ110" s="172"/>
      <c r="WIA110" s="172"/>
      <c r="WIB110" s="172"/>
      <c r="WIC110" s="172"/>
      <c r="WID110" s="172"/>
      <c r="WIE110" s="172"/>
      <c r="WIF110" s="172"/>
      <c r="WIG110" s="172"/>
      <c r="WIH110" s="172"/>
      <c r="WII110" s="172"/>
      <c r="WIJ110" s="172"/>
      <c r="WIK110" s="172"/>
      <c r="WIL110" s="172"/>
      <c r="WIM110" s="172"/>
      <c r="WIN110" s="172"/>
      <c r="WIO110" s="172"/>
      <c r="WIP110" s="172"/>
      <c r="WIQ110" s="172"/>
      <c r="WIR110" s="172"/>
      <c r="WIS110" s="172"/>
      <c r="WIT110" s="172"/>
      <c r="WIU110" s="172"/>
      <c r="WIV110" s="172"/>
      <c r="WIW110" s="172"/>
      <c r="WIX110" s="172"/>
      <c r="WIY110" s="172"/>
      <c r="WIZ110" s="172"/>
      <c r="WJA110" s="172"/>
      <c r="WJB110" s="172"/>
      <c r="WJC110" s="172"/>
      <c r="WJD110" s="172"/>
      <c r="WJE110" s="172"/>
      <c r="WJF110" s="172"/>
      <c r="WJG110" s="172"/>
      <c r="WJH110" s="172"/>
      <c r="WJI110" s="172"/>
      <c r="WJJ110" s="172"/>
      <c r="WJK110" s="172"/>
      <c r="WJL110" s="172"/>
      <c r="WJM110" s="172"/>
      <c r="WJN110" s="172"/>
      <c r="WJO110" s="172"/>
      <c r="WJP110" s="172"/>
      <c r="WJQ110" s="172"/>
      <c r="WJR110" s="172"/>
      <c r="WJS110" s="172"/>
      <c r="WJT110" s="172"/>
      <c r="WJU110" s="172"/>
      <c r="WJV110" s="172"/>
      <c r="WJW110" s="172"/>
      <c r="WJX110" s="172"/>
      <c r="WJY110" s="172"/>
      <c r="WJZ110" s="172"/>
      <c r="WKA110" s="172"/>
      <c r="WKB110" s="172"/>
      <c r="WKC110" s="172"/>
      <c r="WKD110" s="172"/>
      <c r="WKE110" s="172"/>
      <c r="WKF110" s="172"/>
      <c r="WKG110" s="172"/>
      <c r="WKH110" s="172"/>
      <c r="WKI110" s="172"/>
      <c r="WKJ110" s="172"/>
      <c r="WKK110" s="172"/>
      <c r="WKL110" s="172"/>
      <c r="WKM110" s="172"/>
      <c r="WKN110" s="172"/>
      <c r="WKO110" s="172"/>
      <c r="WKP110" s="172"/>
      <c r="WKQ110" s="172"/>
      <c r="WKR110" s="172"/>
      <c r="WKS110" s="172"/>
      <c r="WKT110" s="172"/>
      <c r="WKU110" s="172"/>
      <c r="WKV110" s="172"/>
      <c r="WKW110" s="172"/>
      <c r="WKX110" s="172"/>
      <c r="WKY110" s="172"/>
      <c r="WKZ110" s="172"/>
      <c r="WLA110" s="172"/>
      <c r="WLB110" s="172"/>
      <c r="WLC110" s="172"/>
      <c r="WLD110" s="172"/>
      <c r="WLE110" s="172"/>
      <c r="WLF110" s="172"/>
      <c r="WLG110" s="172"/>
      <c r="WLH110" s="172"/>
      <c r="WLI110" s="172"/>
      <c r="WLJ110" s="172"/>
      <c r="WLK110" s="172"/>
      <c r="WLL110" s="172"/>
      <c r="WLM110" s="172"/>
      <c r="WLN110" s="172"/>
      <c r="WLO110" s="172"/>
      <c r="WLP110" s="172"/>
      <c r="WLQ110" s="172"/>
      <c r="WLR110" s="172"/>
      <c r="WLS110" s="172"/>
      <c r="WLT110" s="172"/>
      <c r="WLU110" s="172"/>
      <c r="WLV110" s="172"/>
      <c r="WLW110" s="172"/>
      <c r="WLX110" s="172"/>
      <c r="WLY110" s="172"/>
      <c r="WLZ110" s="172"/>
      <c r="WMA110" s="172"/>
      <c r="WMB110" s="172"/>
      <c r="WMC110" s="172"/>
      <c r="WMD110" s="172"/>
      <c r="WME110" s="172"/>
      <c r="WMF110" s="172"/>
      <c r="WMG110" s="172"/>
      <c r="WMH110" s="172"/>
      <c r="WMI110" s="172"/>
      <c r="WMJ110" s="172"/>
      <c r="WMK110" s="172"/>
      <c r="WML110" s="172"/>
      <c r="WMM110" s="172"/>
      <c r="WMN110" s="172"/>
      <c r="WMO110" s="172"/>
      <c r="WMP110" s="172"/>
      <c r="WMQ110" s="172"/>
      <c r="WMR110" s="172"/>
      <c r="WMS110" s="172"/>
      <c r="WMT110" s="172"/>
      <c r="WMU110" s="172"/>
      <c r="WMV110" s="172"/>
      <c r="WMW110" s="172"/>
      <c r="WMX110" s="172"/>
      <c r="WMY110" s="172"/>
      <c r="WMZ110" s="172"/>
      <c r="WNA110" s="172"/>
      <c r="WNB110" s="172"/>
      <c r="WNC110" s="172"/>
      <c r="WND110" s="172"/>
      <c r="WNE110" s="172"/>
      <c r="WNF110" s="172"/>
      <c r="WNG110" s="172"/>
      <c r="WNH110" s="172"/>
      <c r="WNI110" s="172"/>
      <c r="WNJ110" s="172"/>
      <c r="WNK110" s="172"/>
      <c r="WNL110" s="172"/>
      <c r="WNM110" s="172"/>
      <c r="WNN110" s="172"/>
      <c r="WNO110" s="172"/>
      <c r="WNP110" s="172"/>
      <c r="WNQ110" s="172"/>
      <c r="WNR110" s="172"/>
      <c r="WNS110" s="172"/>
      <c r="WNT110" s="172"/>
      <c r="WNU110" s="172"/>
      <c r="WNV110" s="172"/>
      <c r="WNW110" s="172"/>
      <c r="WNX110" s="172"/>
      <c r="WNY110" s="172"/>
      <c r="WNZ110" s="172"/>
      <c r="WOA110" s="172"/>
      <c r="WOB110" s="172"/>
      <c r="WOC110" s="172"/>
      <c r="WOD110" s="172"/>
      <c r="WOE110" s="172"/>
      <c r="WOF110" s="172"/>
      <c r="WOG110" s="172"/>
      <c r="WOH110" s="172"/>
      <c r="WOI110" s="172"/>
      <c r="WOJ110" s="172"/>
      <c r="WOK110" s="172"/>
      <c r="WOL110" s="172"/>
      <c r="WOM110" s="172"/>
      <c r="WON110" s="172"/>
      <c r="WOO110" s="172"/>
      <c r="WOP110" s="172"/>
      <c r="WOQ110" s="172"/>
      <c r="WOR110" s="172"/>
      <c r="WOS110" s="172"/>
      <c r="WOT110" s="172"/>
      <c r="WOU110" s="172"/>
      <c r="WOV110" s="172"/>
      <c r="WOW110" s="172"/>
      <c r="WOX110" s="172"/>
      <c r="WOY110" s="172"/>
      <c r="WOZ110" s="172"/>
      <c r="WPA110" s="172"/>
      <c r="WPB110" s="172"/>
      <c r="WPC110" s="172"/>
      <c r="WPD110" s="172"/>
      <c r="WPE110" s="172"/>
      <c r="WPF110" s="172"/>
      <c r="WPG110" s="172"/>
      <c r="WPH110" s="172"/>
      <c r="WPI110" s="172"/>
      <c r="WPJ110" s="172"/>
      <c r="WPK110" s="172"/>
      <c r="WPL110" s="172"/>
      <c r="WPM110" s="172"/>
      <c r="WPN110" s="172"/>
      <c r="WPO110" s="172"/>
      <c r="WPP110" s="172"/>
      <c r="WPQ110" s="172"/>
      <c r="WPR110" s="172"/>
      <c r="WPS110" s="172"/>
      <c r="WPT110" s="172"/>
      <c r="WPU110" s="172"/>
      <c r="WPV110" s="172"/>
      <c r="WPW110" s="172"/>
      <c r="WPX110" s="172"/>
      <c r="WPY110" s="172"/>
      <c r="WPZ110" s="172"/>
      <c r="WQA110" s="172"/>
      <c r="WQB110" s="172"/>
      <c r="WQC110" s="172"/>
      <c r="WQD110" s="172"/>
      <c r="WQE110" s="172"/>
      <c r="WQF110" s="172"/>
      <c r="WQG110" s="172"/>
      <c r="WQH110" s="172"/>
      <c r="WQI110" s="172"/>
      <c r="WQJ110" s="172"/>
      <c r="WQK110" s="172"/>
      <c r="WQL110" s="172"/>
      <c r="WQM110" s="172"/>
      <c r="WQN110" s="172"/>
      <c r="WQO110" s="172"/>
      <c r="WQP110" s="172"/>
      <c r="WQQ110" s="172"/>
      <c r="WQR110" s="172"/>
      <c r="WQS110" s="172"/>
      <c r="WQT110" s="172"/>
      <c r="WQU110" s="172"/>
      <c r="WQV110" s="172"/>
      <c r="WQW110" s="172"/>
      <c r="WQX110" s="172"/>
      <c r="WQY110" s="172"/>
      <c r="WQZ110" s="172"/>
      <c r="WRA110" s="172"/>
      <c r="WRB110" s="172"/>
      <c r="WRC110" s="172"/>
      <c r="WRD110" s="172"/>
      <c r="WRE110" s="172"/>
      <c r="WRF110" s="172"/>
      <c r="WRG110" s="172"/>
      <c r="WRH110" s="172"/>
      <c r="WRI110" s="172"/>
      <c r="WRJ110" s="172"/>
      <c r="WRK110" s="172"/>
      <c r="WRL110" s="172"/>
      <c r="WRM110" s="172"/>
      <c r="WRN110" s="172"/>
      <c r="WRO110" s="172"/>
      <c r="WRP110" s="172"/>
      <c r="WRQ110" s="172"/>
      <c r="WRR110" s="172"/>
      <c r="WRS110" s="172"/>
      <c r="WRT110" s="172"/>
      <c r="WRU110" s="172"/>
      <c r="WRV110" s="172"/>
      <c r="WRW110" s="172"/>
      <c r="WRX110" s="172"/>
      <c r="WRY110" s="172"/>
      <c r="WRZ110" s="172"/>
      <c r="WSA110" s="172"/>
      <c r="WSB110" s="172"/>
      <c r="WSC110" s="172"/>
      <c r="WSD110" s="172"/>
      <c r="WSE110" s="172"/>
      <c r="WSF110" s="172"/>
      <c r="WSG110" s="172"/>
      <c r="WSH110" s="172"/>
      <c r="WSI110" s="172"/>
      <c r="WSJ110" s="172"/>
      <c r="WSK110" s="172"/>
      <c r="WSL110" s="172"/>
      <c r="WSM110" s="172"/>
      <c r="WSN110" s="172"/>
      <c r="WSO110" s="172"/>
      <c r="WSP110" s="172"/>
      <c r="WSQ110" s="172"/>
      <c r="WSR110" s="172"/>
      <c r="WSS110" s="172"/>
      <c r="WST110" s="172"/>
      <c r="WSU110" s="172"/>
      <c r="WSV110" s="172"/>
      <c r="WSW110" s="172"/>
      <c r="WSX110" s="172"/>
      <c r="WSY110" s="172"/>
      <c r="WSZ110" s="172"/>
      <c r="WTA110" s="172"/>
      <c r="WTB110" s="172"/>
      <c r="WTC110" s="172"/>
      <c r="WTD110" s="172"/>
      <c r="WTE110" s="172"/>
      <c r="WTF110" s="172"/>
      <c r="WTG110" s="172"/>
      <c r="WTH110" s="172"/>
      <c r="WTI110" s="172"/>
      <c r="WTJ110" s="172"/>
      <c r="WTK110" s="172"/>
      <c r="WTL110" s="172"/>
      <c r="WTM110" s="172"/>
      <c r="WTN110" s="172"/>
      <c r="WTO110" s="172"/>
      <c r="WTP110" s="172"/>
      <c r="WTQ110" s="172"/>
      <c r="WTR110" s="172"/>
      <c r="WTS110" s="172"/>
      <c r="WTT110" s="172"/>
      <c r="WTU110" s="172"/>
      <c r="WTV110" s="172"/>
      <c r="WTW110" s="172"/>
      <c r="WTX110" s="172"/>
      <c r="WTY110" s="172"/>
      <c r="WTZ110" s="172"/>
      <c r="WUA110" s="172"/>
      <c r="WUB110" s="172"/>
      <c r="WUC110" s="172"/>
      <c r="WUD110" s="172"/>
      <c r="WUE110" s="172"/>
      <c r="WUF110" s="172"/>
      <c r="WUG110" s="172"/>
      <c r="WUH110" s="172"/>
      <c r="WUI110" s="172"/>
      <c r="WUJ110" s="172"/>
      <c r="WUK110" s="172"/>
      <c r="WUL110" s="172"/>
      <c r="WUM110" s="172"/>
      <c r="WUN110" s="172"/>
      <c r="WUO110" s="172"/>
      <c r="WUP110" s="172"/>
      <c r="WUQ110" s="172"/>
      <c r="WUR110" s="172"/>
      <c r="WUS110" s="172"/>
      <c r="WUT110" s="172"/>
      <c r="WUU110" s="172"/>
      <c r="WUV110" s="172"/>
      <c r="WUW110" s="172"/>
      <c r="WUX110" s="172"/>
      <c r="WUY110" s="172"/>
      <c r="WUZ110" s="172"/>
      <c r="WVA110" s="172"/>
      <c r="WVB110" s="172"/>
      <c r="WVC110" s="172"/>
      <c r="WVD110" s="172"/>
      <c r="WVE110" s="172"/>
      <c r="WVF110" s="172"/>
      <c r="WVG110" s="172"/>
      <c r="WVH110" s="172"/>
      <c r="WVI110" s="172"/>
      <c r="WVJ110" s="172"/>
      <c r="WVK110" s="172"/>
      <c r="WVL110" s="172"/>
      <c r="WVM110" s="172"/>
      <c r="WVN110" s="172"/>
      <c r="WVO110" s="172"/>
      <c r="WVP110" s="172"/>
      <c r="WVQ110" s="172"/>
      <c r="WVR110" s="172"/>
      <c r="WVS110" s="172"/>
      <c r="WVT110" s="172"/>
      <c r="WVU110" s="172"/>
      <c r="WVV110" s="172"/>
      <c r="WVW110" s="172"/>
      <c r="WVX110" s="172"/>
      <c r="WVY110" s="172"/>
      <c r="WVZ110" s="172"/>
      <c r="WWA110" s="172"/>
      <c r="WWB110" s="172"/>
      <c r="WWC110" s="172"/>
      <c r="WWD110" s="172"/>
      <c r="WWE110" s="172"/>
      <c r="WWF110" s="172"/>
      <c r="WWG110" s="172"/>
      <c r="WWH110" s="172"/>
      <c r="WWI110" s="172"/>
      <c r="WWJ110" s="172"/>
      <c r="WWK110" s="172"/>
      <c r="WWL110" s="172"/>
      <c r="WWM110" s="172"/>
      <c r="WWN110" s="172"/>
      <c r="WWO110" s="172"/>
      <c r="WWP110" s="172"/>
      <c r="WWQ110" s="172"/>
      <c r="WWR110" s="172"/>
      <c r="WWS110" s="172"/>
      <c r="WWT110" s="172"/>
      <c r="WWU110" s="172"/>
      <c r="WWV110" s="172"/>
      <c r="WWW110" s="172"/>
      <c r="WWX110" s="172"/>
      <c r="WWY110" s="172"/>
      <c r="WWZ110" s="172"/>
      <c r="WXA110" s="172"/>
      <c r="WXB110" s="172"/>
      <c r="WXC110" s="172"/>
      <c r="WXD110" s="172"/>
      <c r="WXE110" s="172"/>
      <c r="WXF110" s="172"/>
      <c r="WXG110" s="172"/>
      <c r="WXH110" s="172"/>
      <c r="WXI110" s="172"/>
      <c r="WXJ110" s="172"/>
      <c r="WXK110" s="172"/>
      <c r="WXL110" s="172"/>
      <c r="WXM110" s="172"/>
      <c r="WXN110" s="172"/>
      <c r="WXO110" s="172"/>
      <c r="WXP110" s="172"/>
      <c r="WXQ110" s="172"/>
      <c r="WXR110" s="172"/>
      <c r="WXS110" s="172"/>
      <c r="WXT110" s="172"/>
      <c r="WXU110" s="172"/>
      <c r="WXV110" s="172"/>
      <c r="WXW110" s="172"/>
      <c r="WXX110" s="172"/>
      <c r="WXY110" s="172"/>
      <c r="WXZ110" s="172"/>
      <c r="WYA110" s="172"/>
      <c r="WYB110" s="172"/>
      <c r="WYC110" s="172"/>
      <c r="WYD110" s="172"/>
      <c r="WYE110" s="172"/>
      <c r="WYF110" s="172"/>
      <c r="WYG110" s="172"/>
      <c r="WYH110" s="172"/>
      <c r="WYI110" s="172"/>
      <c r="WYJ110" s="172"/>
      <c r="WYK110" s="172"/>
      <c r="WYL110" s="172"/>
      <c r="WYM110" s="172"/>
      <c r="WYN110" s="172"/>
      <c r="WYO110" s="172"/>
      <c r="WYP110" s="172"/>
      <c r="WYQ110" s="172"/>
      <c r="WYR110" s="172"/>
      <c r="WYS110" s="172"/>
      <c r="WYT110" s="172"/>
      <c r="WYU110" s="172"/>
      <c r="WYV110" s="172"/>
      <c r="WYW110" s="172"/>
      <c r="WYX110" s="172"/>
      <c r="WYY110" s="172"/>
      <c r="WYZ110" s="172"/>
      <c r="WZA110" s="172"/>
      <c r="WZB110" s="172"/>
      <c r="WZC110" s="172"/>
      <c r="WZD110" s="172"/>
      <c r="WZE110" s="172"/>
      <c r="WZF110" s="172"/>
      <c r="WZG110" s="172"/>
      <c r="WZH110" s="172"/>
      <c r="WZI110" s="172"/>
      <c r="WZJ110" s="172"/>
      <c r="WZK110" s="172"/>
      <c r="WZL110" s="172"/>
      <c r="WZM110" s="172"/>
      <c r="WZN110" s="172"/>
      <c r="WZO110" s="172"/>
      <c r="WZP110" s="172"/>
      <c r="WZQ110" s="172"/>
      <c r="WZR110" s="172"/>
      <c r="WZS110" s="172"/>
      <c r="WZT110" s="172"/>
      <c r="WZU110" s="172"/>
      <c r="WZV110" s="172"/>
      <c r="WZW110" s="172"/>
      <c r="WZX110" s="172"/>
      <c r="WZY110" s="172"/>
      <c r="WZZ110" s="172"/>
      <c r="XAA110" s="172"/>
      <c r="XAB110" s="172"/>
      <c r="XAC110" s="172"/>
      <c r="XAD110" s="172"/>
      <c r="XAE110" s="172"/>
      <c r="XAF110" s="172"/>
      <c r="XAG110" s="172"/>
      <c r="XAH110" s="172"/>
      <c r="XAI110" s="172"/>
      <c r="XAJ110" s="172"/>
      <c r="XAK110" s="172"/>
      <c r="XAL110" s="172"/>
      <c r="XAM110" s="172"/>
      <c r="XAN110" s="172"/>
      <c r="XAO110" s="172"/>
      <c r="XAP110" s="172"/>
      <c r="XAQ110" s="172"/>
      <c r="XAR110" s="172"/>
      <c r="XAS110" s="172"/>
      <c r="XAT110" s="172"/>
      <c r="XAU110" s="172"/>
      <c r="XAV110" s="172"/>
      <c r="XAW110" s="172"/>
      <c r="XAX110" s="172"/>
      <c r="XAY110" s="172"/>
      <c r="XAZ110" s="172"/>
      <c r="XBA110" s="172"/>
      <c r="XBB110" s="172"/>
      <c r="XBC110" s="172"/>
      <c r="XBD110" s="172"/>
      <c r="XBE110" s="172"/>
      <c r="XBF110" s="172"/>
      <c r="XBG110" s="172"/>
      <c r="XBH110" s="172"/>
      <c r="XBI110" s="172"/>
      <c r="XBJ110" s="172"/>
      <c r="XBK110" s="172"/>
      <c r="XBL110" s="172"/>
      <c r="XBM110" s="172"/>
      <c r="XBN110" s="172"/>
      <c r="XBO110" s="172"/>
      <c r="XBP110" s="172"/>
      <c r="XBQ110" s="172"/>
      <c r="XBR110" s="172"/>
      <c r="XBS110" s="172"/>
      <c r="XBT110" s="172"/>
      <c r="XBU110" s="172"/>
      <c r="XBV110" s="172"/>
      <c r="XBW110" s="172"/>
      <c r="XBX110" s="172"/>
      <c r="XBY110" s="172"/>
      <c r="XBZ110" s="172"/>
      <c r="XCA110" s="172"/>
      <c r="XCB110" s="172"/>
      <c r="XCC110" s="172"/>
      <c r="XCD110" s="172"/>
      <c r="XCE110" s="172"/>
      <c r="XCF110" s="172"/>
      <c r="XCG110" s="172"/>
      <c r="XCH110" s="172"/>
      <c r="XCI110" s="172"/>
      <c r="XCJ110" s="172"/>
      <c r="XCK110" s="172"/>
      <c r="XCL110" s="172"/>
      <c r="XCM110" s="172"/>
      <c r="XCN110" s="172"/>
      <c r="XCO110" s="172"/>
      <c r="XCP110" s="172"/>
      <c r="XCQ110" s="172"/>
      <c r="XCR110" s="172"/>
      <c r="XCS110" s="172"/>
      <c r="XCT110" s="172"/>
      <c r="XCU110" s="172"/>
      <c r="XCV110" s="172"/>
      <c r="XCW110" s="172"/>
      <c r="XCX110" s="172"/>
      <c r="XCY110" s="172"/>
      <c r="XCZ110" s="172"/>
      <c r="XDA110" s="172"/>
      <c r="XDB110" s="172"/>
      <c r="XDC110" s="172"/>
      <c r="XDD110" s="172"/>
      <c r="XDE110" s="172"/>
      <c r="XDF110" s="172"/>
      <c r="XDG110" s="172"/>
      <c r="XDH110" s="172"/>
      <c r="XDI110" s="172"/>
      <c r="XDJ110" s="172"/>
      <c r="XDK110" s="172"/>
      <c r="XDL110" s="172"/>
      <c r="XDM110" s="172"/>
      <c r="XDN110" s="172"/>
      <c r="XDO110" s="172"/>
      <c r="XDP110" s="172"/>
      <c r="XDQ110" s="172"/>
      <c r="XDR110" s="172"/>
      <c r="XDS110" s="172"/>
      <c r="XDT110" s="172"/>
      <c r="XDU110" s="172"/>
      <c r="XDV110" s="172"/>
      <c r="XDW110" s="172"/>
      <c r="XDX110" s="172"/>
      <c r="XDY110" s="172"/>
      <c r="XDZ110" s="172"/>
      <c r="XEA110" s="172"/>
      <c r="XEB110" s="172"/>
      <c r="XEC110" s="172"/>
    </row>
    <row r="111" spans="1:16357" s="42" customFormat="1" hidden="1" x14ac:dyDescent="0.25">
      <c r="A111" s="84">
        <v>618</v>
      </c>
      <c r="B111" s="137">
        <v>36027728</v>
      </c>
      <c r="C111" s="36" t="s">
        <v>583</v>
      </c>
      <c r="D111" s="36" t="s">
        <v>584</v>
      </c>
      <c r="E111" s="133"/>
      <c r="F111" s="167">
        <v>11.5</v>
      </c>
      <c r="G111" s="149">
        <v>5</v>
      </c>
      <c r="H111" s="149">
        <v>5</v>
      </c>
      <c r="J111" s="77">
        <v>8.25</v>
      </c>
      <c r="K111" s="149">
        <v>8</v>
      </c>
      <c r="L111" s="149">
        <v>4.75</v>
      </c>
      <c r="M111" s="149">
        <v>1</v>
      </c>
      <c r="O111" s="77">
        <v>7.13</v>
      </c>
      <c r="P111" s="167">
        <v>13</v>
      </c>
      <c r="Q111" s="149">
        <v>0.75</v>
      </c>
      <c r="S111" s="77">
        <v>8.3800000000000008</v>
      </c>
      <c r="T111" s="83">
        <v>2.7933333333333334</v>
      </c>
      <c r="U111" s="38">
        <v>0</v>
      </c>
      <c r="V111" s="38">
        <v>0</v>
      </c>
      <c r="W111" s="38">
        <v>0</v>
      </c>
      <c r="X111" s="38">
        <v>0</v>
      </c>
      <c r="Y111" s="77">
        <v>9.75</v>
      </c>
      <c r="Z111" s="77">
        <v>12.2</v>
      </c>
      <c r="AA111" s="77">
        <v>10</v>
      </c>
      <c r="AB111" s="77">
        <v>4.75</v>
      </c>
      <c r="AC111" s="77"/>
      <c r="AD111" s="77">
        <v>7.38</v>
      </c>
      <c r="AE111" s="77">
        <v>20</v>
      </c>
      <c r="AF111" s="149"/>
      <c r="AG111" s="149">
        <v>11.34</v>
      </c>
      <c r="AH111" s="38">
        <v>0</v>
      </c>
      <c r="AI111" s="38">
        <v>2</v>
      </c>
      <c r="AJ111" s="38">
        <v>0</v>
      </c>
      <c r="AK111" s="75">
        <v>1</v>
      </c>
      <c r="AL111" s="75">
        <v>9</v>
      </c>
      <c r="AM111" s="77">
        <v>17</v>
      </c>
      <c r="AN111" s="149"/>
      <c r="AO111" s="75">
        <v>1</v>
      </c>
      <c r="AP111" s="149"/>
      <c r="AQ111" s="149"/>
      <c r="AR111" s="75">
        <v>0</v>
      </c>
      <c r="AS111" s="77">
        <v>14</v>
      </c>
      <c r="AT111" s="149"/>
      <c r="AU111" s="75">
        <v>2</v>
      </c>
      <c r="AV111" s="73">
        <v>10.175294117647057</v>
      </c>
      <c r="AW111" s="70">
        <v>30</v>
      </c>
      <c r="AX111" s="130" t="e">
        <v>#N/A</v>
      </c>
      <c r="BA111" s="137" t="s">
        <v>541</v>
      </c>
      <c r="BB111" s="36" t="e">
        <v>#N/A</v>
      </c>
      <c r="BD111" s="43" t="s">
        <v>583</v>
      </c>
      <c r="BK111" s="130">
        <v>10.175294117647057</v>
      </c>
    </row>
    <row r="112" spans="1:16357" s="42" customFormat="1" hidden="1" x14ac:dyDescent="0.25">
      <c r="A112" s="133"/>
      <c r="B112" s="30" t="s">
        <v>585</v>
      </c>
      <c r="C112" s="30" t="s">
        <v>586</v>
      </c>
      <c r="D112" s="30" t="s">
        <v>337</v>
      </c>
      <c r="E112" s="133"/>
      <c r="F112" s="145">
        <v>11</v>
      </c>
      <c r="G112" s="131"/>
      <c r="H112" s="131"/>
      <c r="I112" s="131">
        <v>5.5</v>
      </c>
      <c r="J112" s="131"/>
      <c r="K112" s="131"/>
      <c r="L112" s="131"/>
      <c r="M112" s="131"/>
      <c r="N112" s="145">
        <v>10.5</v>
      </c>
      <c r="O112" s="145"/>
      <c r="P112" s="131"/>
      <c r="Q112" s="131">
        <v>13</v>
      </c>
      <c r="R112" s="131"/>
      <c r="S112" s="131">
        <v>13</v>
      </c>
      <c r="T112" s="83">
        <v>9.6666666666666661</v>
      </c>
      <c r="U112" s="38">
        <v>0</v>
      </c>
      <c r="V112" s="38">
        <v>6</v>
      </c>
      <c r="W112" s="38">
        <v>6</v>
      </c>
      <c r="X112" s="38">
        <v>12</v>
      </c>
      <c r="Y112" s="145">
        <v>15</v>
      </c>
      <c r="Z112" s="145">
        <v>13</v>
      </c>
      <c r="AA112" s="145"/>
      <c r="AB112" s="145"/>
      <c r="AC112" s="145"/>
      <c r="AD112" s="145">
        <v>7.75</v>
      </c>
      <c r="AE112" s="145">
        <v>12</v>
      </c>
      <c r="AF112" s="145"/>
      <c r="AG112" s="74">
        <v>11.1</v>
      </c>
      <c r="AH112" s="38">
        <v>2</v>
      </c>
      <c r="AI112" s="38">
        <v>2</v>
      </c>
      <c r="AJ112" s="38">
        <v>0</v>
      </c>
      <c r="AK112" s="75">
        <v>1</v>
      </c>
      <c r="AL112" s="75">
        <v>9</v>
      </c>
      <c r="AM112" s="145">
        <v>15</v>
      </c>
      <c r="AN112" s="131"/>
      <c r="AO112" s="75">
        <v>1</v>
      </c>
      <c r="AP112" s="131"/>
      <c r="AQ112" s="131"/>
      <c r="AR112" s="75">
        <v>0</v>
      </c>
      <c r="AS112" s="145">
        <v>10.5</v>
      </c>
      <c r="AT112" s="131"/>
      <c r="AU112" s="75">
        <v>2</v>
      </c>
      <c r="AV112" s="74">
        <v>10.5</v>
      </c>
      <c r="AW112" s="70">
        <v>30</v>
      </c>
      <c r="BA112" s="137" t="s">
        <v>539</v>
      </c>
      <c r="BB112" s="36">
        <v>9.51</v>
      </c>
      <c r="BD112" s="43" t="s">
        <v>586</v>
      </c>
      <c r="BK112" s="130">
        <v>10.5</v>
      </c>
    </row>
    <row r="113" spans="1:66" s="42" customFormat="1" hidden="1" x14ac:dyDescent="0.25">
      <c r="A113" s="133"/>
      <c r="B113" s="144" t="s">
        <v>543</v>
      </c>
      <c r="C113" s="184" t="s">
        <v>587</v>
      </c>
      <c r="D113" s="42" t="s">
        <v>544</v>
      </c>
      <c r="E113" s="133"/>
      <c r="F113" s="131"/>
      <c r="G113" s="131"/>
      <c r="H113" s="131"/>
      <c r="I113" s="145">
        <v>10</v>
      </c>
      <c r="J113" s="131"/>
      <c r="K113" s="131"/>
      <c r="L113" s="131"/>
      <c r="M113" s="131"/>
      <c r="N113" s="131"/>
      <c r="O113" s="131"/>
      <c r="P113" s="131"/>
      <c r="Q113" s="131"/>
      <c r="R113" s="131"/>
      <c r="S113" s="131">
        <v>12</v>
      </c>
      <c r="T113" s="83">
        <v>7.333333333333333</v>
      </c>
      <c r="U113" s="38">
        <v>6</v>
      </c>
      <c r="V113" s="38">
        <v>0</v>
      </c>
      <c r="W113" s="38">
        <v>6</v>
      </c>
      <c r="X113" s="38">
        <v>12</v>
      </c>
      <c r="Y113" s="131">
        <v>17</v>
      </c>
      <c r="Z113" s="131"/>
      <c r="AA113" s="131"/>
      <c r="AB113" s="131"/>
      <c r="AC113" s="131"/>
      <c r="AD113" s="131">
        <v>10</v>
      </c>
      <c r="AE113" s="131">
        <v>20</v>
      </c>
      <c r="AF113" s="131">
        <v>20</v>
      </c>
      <c r="AG113" s="74">
        <v>11.4</v>
      </c>
      <c r="AH113" s="38">
        <v>2</v>
      </c>
      <c r="AI113" s="38">
        <v>0</v>
      </c>
      <c r="AJ113" s="38">
        <v>4</v>
      </c>
      <c r="AK113" s="75">
        <v>1</v>
      </c>
      <c r="AL113" s="75">
        <v>9</v>
      </c>
      <c r="AM113" s="145">
        <v>17</v>
      </c>
      <c r="AN113" s="131"/>
      <c r="AO113" s="75">
        <v>1</v>
      </c>
      <c r="AP113" s="145">
        <v>12</v>
      </c>
      <c r="AQ113" s="131"/>
      <c r="AR113" s="75">
        <v>2</v>
      </c>
      <c r="AS113" s="145"/>
      <c r="AT113" s="131"/>
      <c r="AU113" s="75">
        <v>0</v>
      </c>
      <c r="AV113" s="74">
        <v>9.6470588235294112</v>
      </c>
      <c r="AW113" s="70">
        <v>24</v>
      </c>
      <c r="AX113" s="133"/>
      <c r="AY113" s="133"/>
      <c r="AZ113" s="133"/>
      <c r="BA113" s="137" t="s">
        <v>539</v>
      </c>
      <c r="BB113" s="36">
        <v>5.38</v>
      </c>
      <c r="BD113" s="43" t="s">
        <v>587</v>
      </c>
      <c r="BH113" s="133"/>
      <c r="BK113" s="130">
        <v>9.6470588235294112</v>
      </c>
      <c r="BN113" s="133"/>
    </row>
    <row r="114" spans="1:66" s="42" customFormat="1" hidden="1" x14ac:dyDescent="0.25">
      <c r="A114" s="133"/>
      <c r="B114" s="144" t="s">
        <v>588</v>
      </c>
      <c r="C114" s="184" t="s">
        <v>589</v>
      </c>
      <c r="D114" s="42" t="s">
        <v>590</v>
      </c>
      <c r="E114" s="133"/>
      <c r="F114" s="131"/>
      <c r="G114" s="131"/>
      <c r="H114" s="131"/>
      <c r="I114" s="145"/>
      <c r="J114" s="131"/>
      <c r="K114" s="131"/>
      <c r="L114" s="131"/>
      <c r="M114" s="131"/>
      <c r="N114" s="145">
        <v>10.25</v>
      </c>
      <c r="O114" s="131"/>
      <c r="P114" s="131"/>
      <c r="Q114" s="131">
        <v>12</v>
      </c>
      <c r="R114" s="131"/>
      <c r="S114" s="131">
        <v>12</v>
      </c>
      <c r="T114" s="83">
        <v>7.416666666666667</v>
      </c>
      <c r="U114" s="38">
        <v>0</v>
      </c>
      <c r="V114" s="38">
        <v>6</v>
      </c>
      <c r="W114" s="38">
        <v>6</v>
      </c>
      <c r="X114" s="38">
        <v>12</v>
      </c>
      <c r="Y114" s="145">
        <v>16</v>
      </c>
      <c r="Z114" s="145">
        <v>11.13</v>
      </c>
      <c r="AA114" s="131"/>
      <c r="AB114" s="131"/>
      <c r="AC114" s="131"/>
      <c r="AD114" s="145">
        <v>5.75</v>
      </c>
      <c r="AE114" s="145">
        <v>19</v>
      </c>
      <c r="AF114" s="131"/>
      <c r="AG114" s="74">
        <v>11.526</v>
      </c>
      <c r="AH114" s="38">
        <v>2</v>
      </c>
      <c r="AI114" s="38">
        <v>2</v>
      </c>
      <c r="AJ114" s="38">
        <v>0</v>
      </c>
      <c r="AK114" s="75">
        <v>1</v>
      </c>
      <c r="AL114" s="75">
        <v>9</v>
      </c>
      <c r="AM114" s="145">
        <v>12</v>
      </c>
      <c r="AN114" s="131"/>
      <c r="AO114" s="75">
        <v>1</v>
      </c>
      <c r="AP114" s="131"/>
      <c r="AQ114" s="131"/>
      <c r="AR114" s="75">
        <v>0</v>
      </c>
      <c r="AS114" s="145">
        <v>10</v>
      </c>
      <c r="AT114" s="131"/>
      <c r="AU114" s="75">
        <v>2</v>
      </c>
      <c r="AV114" s="74">
        <v>9.1988235294117651</v>
      </c>
      <c r="AW114" s="70">
        <v>24</v>
      </c>
      <c r="AX114" s="133"/>
      <c r="AY114" s="133"/>
      <c r="AZ114" s="133"/>
      <c r="BA114" s="137" t="s">
        <v>539</v>
      </c>
      <c r="BB114" s="36">
        <v>9.44</v>
      </c>
      <c r="BD114" s="43" t="s">
        <v>589</v>
      </c>
      <c r="BH114" s="133"/>
      <c r="BK114" s="130">
        <v>9.1988235294117651</v>
      </c>
      <c r="BN114" s="133"/>
    </row>
    <row r="115" spans="1:66" s="30" customFormat="1" hidden="1" x14ac:dyDescent="0.25">
      <c r="A115" s="30">
        <v>82</v>
      </c>
      <c r="B115" s="30" t="s">
        <v>591</v>
      </c>
      <c r="C115" s="30" t="s">
        <v>592</v>
      </c>
      <c r="D115" s="30" t="s">
        <v>336</v>
      </c>
      <c r="E115" s="133"/>
      <c r="F115" s="139">
        <v>14.5</v>
      </c>
      <c r="G115" s="139">
        <v>5.5</v>
      </c>
      <c r="H115" s="139"/>
      <c r="I115" s="139">
        <v>10</v>
      </c>
      <c r="J115" s="131"/>
      <c r="K115" s="185">
        <v>13.5</v>
      </c>
      <c r="L115" s="185">
        <v>4.5</v>
      </c>
      <c r="M115" s="185"/>
      <c r="N115" s="185">
        <v>11.5</v>
      </c>
      <c r="O115" s="131"/>
      <c r="P115" s="139">
        <v>16</v>
      </c>
      <c r="Q115" s="139">
        <v>3.75</v>
      </c>
      <c r="R115" s="139"/>
      <c r="S115" s="139">
        <v>11.38</v>
      </c>
      <c r="T115" s="83">
        <v>10.96</v>
      </c>
      <c r="U115" s="38">
        <v>6</v>
      </c>
      <c r="V115" s="38">
        <v>6</v>
      </c>
      <c r="W115" s="38">
        <v>6</v>
      </c>
      <c r="X115" s="38">
        <v>18</v>
      </c>
      <c r="Y115" s="139">
        <v>12.3</v>
      </c>
      <c r="Z115" s="139">
        <v>12</v>
      </c>
      <c r="AA115" s="131"/>
      <c r="AB115" s="139"/>
      <c r="AC115" s="131"/>
      <c r="AD115" s="139">
        <v>5</v>
      </c>
      <c r="AE115" s="139">
        <v>19</v>
      </c>
      <c r="AF115" s="30">
        <v>2</v>
      </c>
      <c r="AG115" s="74">
        <v>10.66</v>
      </c>
      <c r="AH115" s="38">
        <v>2</v>
      </c>
      <c r="AI115" s="38">
        <v>2</v>
      </c>
      <c r="AJ115" s="38">
        <v>0</v>
      </c>
      <c r="AK115" s="75">
        <v>1</v>
      </c>
      <c r="AL115" s="75">
        <v>9</v>
      </c>
      <c r="AM115" s="139">
        <v>16</v>
      </c>
      <c r="AO115" s="75">
        <v>1</v>
      </c>
      <c r="AP115" s="131"/>
      <c r="AR115" s="75">
        <v>0</v>
      </c>
      <c r="AS115" s="139">
        <v>10</v>
      </c>
      <c r="AT115" s="131"/>
      <c r="AU115" s="75">
        <v>2</v>
      </c>
      <c r="AV115" s="74">
        <v>11.055294117647058</v>
      </c>
      <c r="AW115" s="70">
        <v>30</v>
      </c>
      <c r="AX115" s="30" t="s">
        <v>593</v>
      </c>
      <c r="AY115" s="30">
        <v>36</v>
      </c>
      <c r="BA115" s="137" t="s">
        <v>539</v>
      </c>
      <c r="BB115" s="36">
        <v>11.05</v>
      </c>
      <c r="BD115" s="43" t="s">
        <v>592</v>
      </c>
    </row>
    <row r="116" spans="1:66" s="42" customFormat="1" hidden="1" x14ac:dyDescent="0.25">
      <c r="A116" s="133"/>
      <c r="B116" s="30" t="s">
        <v>594</v>
      </c>
      <c r="C116" s="30" t="s">
        <v>440</v>
      </c>
      <c r="D116" s="30" t="s">
        <v>74</v>
      </c>
      <c r="E116" s="133"/>
      <c r="F116" s="131"/>
      <c r="G116" s="131"/>
      <c r="H116" s="131"/>
      <c r="I116" s="131"/>
      <c r="J116" s="185">
        <v>17</v>
      </c>
      <c r="K116" s="185">
        <v>7.5</v>
      </c>
      <c r="L116" s="185"/>
      <c r="M116" s="131"/>
      <c r="N116" s="185">
        <v>12.25</v>
      </c>
      <c r="O116" s="145">
        <v>11</v>
      </c>
      <c r="P116" s="131"/>
      <c r="Q116" s="131"/>
      <c r="R116" s="131"/>
      <c r="S116" s="131">
        <v>5.5</v>
      </c>
      <c r="T116" s="83">
        <v>5.916666666666667</v>
      </c>
      <c r="U116" s="38">
        <v>0</v>
      </c>
      <c r="V116" s="38">
        <v>6</v>
      </c>
      <c r="W116" s="38">
        <v>0</v>
      </c>
      <c r="X116" s="38">
        <v>6</v>
      </c>
      <c r="Y116" s="145">
        <v>11.87</v>
      </c>
      <c r="Z116" s="145">
        <v>11.45</v>
      </c>
      <c r="AA116" s="145">
        <v>13</v>
      </c>
      <c r="AB116" s="145">
        <v>0</v>
      </c>
      <c r="AC116" s="145"/>
      <c r="AD116" s="145">
        <v>10</v>
      </c>
      <c r="AE116" s="145">
        <v>11</v>
      </c>
      <c r="AF116" s="145">
        <v>11</v>
      </c>
      <c r="AG116" s="74">
        <v>10.864000000000001</v>
      </c>
      <c r="AH116" s="38">
        <v>2</v>
      </c>
      <c r="AI116" s="38">
        <v>2</v>
      </c>
      <c r="AJ116" s="38">
        <v>4</v>
      </c>
      <c r="AK116" s="75">
        <v>1</v>
      </c>
      <c r="AL116" s="75">
        <v>9</v>
      </c>
      <c r="AM116" s="145">
        <v>11</v>
      </c>
      <c r="AN116" s="131"/>
      <c r="AO116" s="75">
        <v>1</v>
      </c>
      <c r="AP116" s="131"/>
      <c r="AQ116" s="131"/>
      <c r="AR116" s="75">
        <v>0</v>
      </c>
      <c r="AS116" s="145">
        <v>13.5</v>
      </c>
      <c r="AT116" s="131"/>
      <c r="AU116" s="75">
        <v>2</v>
      </c>
      <c r="AV116" s="74">
        <v>8.5629411764705878</v>
      </c>
      <c r="AW116" s="70">
        <v>18</v>
      </c>
      <c r="AX116" s="133"/>
      <c r="AY116" s="133"/>
      <c r="AZ116" s="133"/>
      <c r="BA116" s="137" t="s">
        <v>539</v>
      </c>
      <c r="BB116" s="36">
        <v>9.9499999999999993</v>
      </c>
      <c r="BD116" s="43" t="s">
        <v>440</v>
      </c>
      <c r="BH116" s="133"/>
      <c r="BN116" s="133"/>
    </row>
    <row r="117" spans="1:66" s="42" customFormat="1" hidden="1" x14ac:dyDescent="0.25">
      <c r="A117" s="133"/>
      <c r="B117" s="30" t="s">
        <v>595</v>
      </c>
      <c r="C117" s="30" t="s">
        <v>369</v>
      </c>
      <c r="D117" s="30" t="s">
        <v>353</v>
      </c>
      <c r="E117" s="133"/>
      <c r="F117" s="139">
        <v>9</v>
      </c>
      <c r="G117" s="139">
        <v>5.75</v>
      </c>
      <c r="H117" s="139"/>
      <c r="I117" s="139">
        <v>7.38</v>
      </c>
      <c r="J117" s="139">
        <v>16.75</v>
      </c>
      <c r="K117" s="139">
        <v>5.75</v>
      </c>
      <c r="L117" s="139"/>
      <c r="M117" s="145"/>
      <c r="N117" s="139">
        <v>13.75</v>
      </c>
      <c r="O117" s="139">
        <v>14</v>
      </c>
      <c r="P117" s="139">
        <v>5.25</v>
      </c>
      <c r="Q117" s="139"/>
      <c r="R117" s="145"/>
      <c r="S117" s="139">
        <v>9.6300000000000008</v>
      </c>
      <c r="T117" s="83">
        <v>10.253333333333332</v>
      </c>
      <c r="U117" s="38">
        <v>0</v>
      </c>
      <c r="V117" s="38">
        <v>6</v>
      </c>
      <c r="W117" s="38">
        <v>0</v>
      </c>
      <c r="X117" s="38">
        <v>18</v>
      </c>
      <c r="Y117" s="139">
        <v>13.1</v>
      </c>
      <c r="Z117" s="139">
        <v>14</v>
      </c>
      <c r="AA117" s="139">
        <v>11.5</v>
      </c>
      <c r="AB117" s="139">
        <v>0</v>
      </c>
      <c r="AC117" s="139"/>
      <c r="AD117" s="139">
        <v>7.88</v>
      </c>
      <c r="AE117" s="145">
        <v>11</v>
      </c>
      <c r="AF117" s="131"/>
      <c r="AG117" s="145">
        <v>10.772</v>
      </c>
      <c r="AH117" s="38">
        <v>2</v>
      </c>
      <c r="AI117" s="38">
        <v>2</v>
      </c>
      <c r="AJ117" s="38">
        <v>0</v>
      </c>
      <c r="AK117" s="75">
        <v>1</v>
      </c>
      <c r="AL117" s="75">
        <v>9</v>
      </c>
      <c r="AM117" s="145">
        <v>11</v>
      </c>
      <c r="AN117" s="131"/>
      <c r="AO117" s="75">
        <v>1</v>
      </c>
      <c r="AP117" s="131"/>
      <c r="AQ117" s="131"/>
      <c r="AR117" s="75">
        <v>0</v>
      </c>
      <c r="AS117" s="145">
        <v>10</v>
      </c>
      <c r="AT117" s="131"/>
      <c r="AU117" s="75">
        <v>2</v>
      </c>
      <c r="AV117" s="74">
        <v>10.42</v>
      </c>
      <c r="AW117" s="70">
        <v>30</v>
      </c>
      <c r="AX117" s="133"/>
      <c r="AY117" s="133"/>
      <c r="AZ117" s="133"/>
      <c r="BA117" s="137" t="s">
        <v>539</v>
      </c>
      <c r="BB117" s="36">
        <v>10.42</v>
      </c>
      <c r="BD117" s="43" t="s">
        <v>369</v>
      </c>
      <c r="BH117" s="133"/>
      <c r="BN117" s="133"/>
    </row>
    <row r="118" spans="1:66" s="42" customFormat="1" hidden="1" x14ac:dyDescent="0.25">
      <c r="A118" s="133"/>
      <c r="B118" s="30" t="s">
        <v>596</v>
      </c>
      <c r="C118" s="30" t="s">
        <v>597</v>
      </c>
      <c r="D118" s="30" t="s">
        <v>454</v>
      </c>
      <c r="E118" s="133"/>
      <c r="F118" s="139">
        <v>10</v>
      </c>
      <c r="G118" s="139">
        <v>0.5</v>
      </c>
      <c r="H118" s="139"/>
      <c r="I118" s="139">
        <v>5.25</v>
      </c>
      <c r="J118" s="139">
        <v>14</v>
      </c>
      <c r="K118" s="139">
        <v>7.5</v>
      </c>
      <c r="L118" s="139"/>
      <c r="M118" s="131"/>
      <c r="N118" s="139">
        <v>10.75</v>
      </c>
      <c r="O118" s="139">
        <v>6.75</v>
      </c>
      <c r="P118" s="139">
        <v>6</v>
      </c>
      <c r="Q118" s="139"/>
      <c r="R118" s="131"/>
      <c r="S118" s="139">
        <v>6.38</v>
      </c>
      <c r="T118" s="83">
        <v>7.46</v>
      </c>
      <c r="U118" s="38">
        <v>0</v>
      </c>
      <c r="V118" s="38">
        <v>6</v>
      </c>
      <c r="W118" s="38">
        <v>0</v>
      </c>
      <c r="X118" s="38">
        <v>6</v>
      </c>
      <c r="Y118" s="139">
        <v>12.8</v>
      </c>
      <c r="Z118" s="139">
        <v>12</v>
      </c>
      <c r="AA118" s="139">
        <v>13</v>
      </c>
      <c r="AB118" s="139">
        <v>7</v>
      </c>
      <c r="AC118" s="139"/>
      <c r="AD118" s="139">
        <v>10</v>
      </c>
      <c r="AE118" s="139">
        <v>17</v>
      </c>
      <c r="AF118" s="139">
        <v>17</v>
      </c>
      <c r="AG118" s="145">
        <v>12.36</v>
      </c>
      <c r="AH118" s="38">
        <v>2</v>
      </c>
      <c r="AI118" s="38">
        <v>2</v>
      </c>
      <c r="AJ118" s="38">
        <v>4</v>
      </c>
      <c r="AK118" s="75">
        <v>1</v>
      </c>
      <c r="AL118" s="75">
        <v>9</v>
      </c>
      <c r="AM118" s="145">
        <v>19</v>
      </c>
      <c r="AN118" s="131"/>
      <c r="AO118" s="131">
        <v>1</v>
      </c>
      <c r="AP118" s="131"/>
      <c r="AQ118" s="131"/>
      <c r="AR118" s="75">
        <v>0</v>
      </c>
      <c r="AS118" s="145">
        <v>13.5</v>
      </c>
      <c r="AT118" s="131"/>
      <c r="AU118" s="75">
        <v>2</v>
      </c>
      <c r="AV118" s="74">
        <v>10.290588235294118</v>
      </c>
      <c r="AW118" s="70">
        <v>30</v>
      </c>
      <c r="AX118" s="133"/>
      <c r="AY118" s="133"/>
      <c r="AZ118" s="133"/>
      <c r="BA118" s="137" t="s">
        <v>539</v>
      </c>
      <c r="BB118" s="36">
        <v>10.29</v>
      </c>
      <c r="BD118" s="43" t="s">
        <v>597</v>
      </c>
      <c r="BH118" s="133"/>
      <c r="BN118" s="133"/>
    </row>
    <row r="119" spans="1:66" s="30" customFormat="1" hidden="1" x14ac:dyDescent="0.25">
      <c r="A119" s="30">
        <v>702</v>
      </c>
      <c r="B119" s="30" t="s">
        <v>598</v>
      </c>
      <c r="C119" s="30" t="s">
        <v>421</v>
      </c>
      <c r="D119" s="30" t="s">
        <v>392</v>
      </c>
      <c r="E119" s="133"/>
      <c r="F119" s="139">
        <v>10</v>
      </c>
      <c r="G119" s="139">
        <v>0</v>
      </c>
      <c r="H119" s="139">
        <v>3</v>
      </c>
      <c r="I119" s="139">
        <v>6.5</v>
      </c>
      <c r="J119" s="185">
        <v>12.5</v>
      </c>
      <c r="K119" s="185">
        <v>2.25</v>
      </c>
      <c r="L119" s="131"/>
      <c r="M119" s="185">
        <v>5.5</v>
      </c>
      <c r="N119" s="185">
        <v>11.5</v>
      </c>
      <c r="O119" s="139">
        <v>8.5</v>
      </c>
      <c r="P119" s="139">
        <v>2.5</v>
      </c>
      <c r="Q119" s="139">
        <v>5.75</v>
      </c>
      <c r="R119" s="131"/>
      <c r="S119" s="139">
        <v>7.13</v>
      </c>
      <c r="T119" s="83">
        <v>8.3766666666666669</v>
      </c>
      <c r="U119" s="38">
        <v>0</v>
      </c>
      <c r="V119" s="38">
        <v>6</v>
      </c>
      <c r="W119" s="38">
        <v>0</v>
      </c>
      <c r="X119" s="38">
        <v>6</v>
      </c>
      <c r="Y119" s="139">
        <v>13.4</v>
      </c>
      <c r="Z119" s="139">
        <v>12</v>
      </c>
      <c r="AA119" s="139">
        <v>13</v>
      </c>
      <c r="AB119" s="139">
        <v>1.5</v>
      </c>
      <c r="AC119" s="139">
        <v>8</v>
      </c>
      <c r="AD119" s="139">
        <v>7.25</v>
      </c>
      <c r="AE119" s="139">
        <v>18</v>
      </c>
      <c r="AF119" s="139">
        <v>18</v>
      </c>
      <c r="AG119" s="145">
        <v>11.58</v>
      </c>
      <c r="AH119" s="38">
        <v>2</v>
      </c>
      <c r="AI119" s="38">
        <v>2</v>
      </c>
      <c r="AJ119" s="38">
        <v>0</v>
      </c>
      <c r="AK119" s="75">
        <v>1</v>
      </c>
      <c r="AL119" s="75">
        <v>9</v>
      </c>
      <c r="AM119" s="139">
        <v>19</v>
      </c>
      <c r="AO119" s="131">
        <v>1</v>
      </c>
      <c r="AP119" s="131"/>
      <c r="AR119" s="75">
        <v>0</v>
      </c>
      <c r="AS119" s="139">
        <v>10.5</v>
      </c>
      <c r="AU119" s="75">
        <v>2</v>
      </c>
      <c r="AV119" s="74">
        <v>10.193529411764708</v>
      </c>
      <c r="AW119" s="70">
        <v>30</v>
      </c>
      <c r="AX119" s="30" t="s">
        <v>545</v>
      </c>
      <c r="AY119" s="30">
        <v>42</v>
      </c>
      <c r="BA119" s="137" t="s">
        <v>539</v>
      </c>
      <c r="BB119" s="36">
        <v>10.19</v>
      </c>
      <c r="BD119" s="43" t="s">
        <v>421</v>
      </c>
    </row>
    <row r="120" spans="1:66" s="30" customFormat="1" hidden="1" x14ac:dyDescent="0.25">
      <c r="A120" s="30">
        <v>1280</v>
      </c>
      <c r="B120" s="30" t="s">
        <v>599</v>
      </c>
      <c r="C120" s="30" t="s">
        <v>600</v>
      </c>
      <c r="D120" s="30" t="s">
        <v>601</v>
      </c>
      <c r="E120" s="30" t="s">
        <v>381</v>
      </c>
      <c r="F120" s="139">
        <v>10.5</v>
      </c>
      <c r="G120" s="139">
        <v>3</v>
      </c>
      <c r="H120" s="139"/>
      <c r="I120" s="139">
        <v>6.75</v>
      </c>
      <c r="J120" s="185">
        <v>9</v>
      </c>
      <c r="K120" s="185">
        <v>4.75</v>
      </c>
      <c r="L120" s="185"/>
      <c r="M120" s="131"/>
      <c r="N120" s="185">
        <v>9.3800000000000008</v>
      </c>
      <c r="O120" s="139">
        <v>12</v>
      </c>
      <c r="P120" s="139">
        <v>2.5</v>
      </c>
      <c r="Q120" s="139"/>
      <c r="R120" s="131"/>
      <c r="S120" s="139">
        <v>7.25</v>
      </c>
      <c r="T120" s="83">
        <v>7.7933333333333339</v>
      </c>
      <c r="U120" s="38">
        <v>0</v>
      </c>
      <c r="V120" s="38">
        <v>0</v>
      </c>
      <c r="W120" s="38">
        <v>0</v>
      </c>
      <c r="X120" s="38">
        <v>0</v>
      </c>
      <c r="Y120" s="139">
        <v>13.5</v>
      </c>
      <c r="Z120" s="139">
        <v>15.75</v>
      </c>
      <c r="AB120" s="131"/>
      <c r="AC120" s="131"/>
      <c r="AD120" s="30">
        <v>5</v>
      </c>
      <c r="AE120" s="30">
        <v>20</v>
      </c>
      <c r="AF120" s="30">
        <v>20</v>
      </c>
      <c r="AG120" s="145">
        <v>11.85</v>
      </c>
      <c r="AH120" s="38">
        <v>2</v>
      </c>
      <c r="AI120" s="38">
        <v>2</v>
      </c>
      <c r="AJ120" s="38">
        <v>0</v>
      </c>
      <c r="AK120" s="75">
        <v>1</v>
      </c>
      <c r="AL120" s="75">
        <v>9</v>
      </c>
      <c r="AM120" s="139">
        <v>18</v>
      </c>
      <c r="AN120" s="30">
        <v>0</v>
      </c>
      <c r="AO120" s="131">
        <v>1</v>
      </c>
      <c r="AP120" s="30">
        <v>0</v>
      </c>
      <c r="AQ120" s="131"/>
      <c r="AR120" s="75">
        <v>0</v>
      </c>
      <c r="AS120" s="139">
        <v>12.5</v>
      </c>
      <c r="AU120" s="75">
        <v>2</v>
      </c>
      <c r="AV120" s="74">
        <v>10.140588235294118</v>
      </c>
      <c r="AW120" s="70">
        <v>30</v>
      </c>
      <c r="AY120" s="30" t="s">
        <v>593</v>
      </c>
      <c r="AZ120" s="30">
        <v>38</v>
      </c>
      <c r="BA120" s="137" t="s">
        <v>539</v>
      </c>
      <c r="BB120" s="36">
        <v>10.14</v>
      </c>
      <c r="BD120" s="43" t="s">
        <v>600</v>
      </c>
    </row>
    <row r="121" spans="1:66" s="42" customFormat="1" hidden="1" x14ac:dyDescent="0.25">
      <c r="A121" s="133"/>
      <c r="B121" s="144" t="s">
        <v>602</v>
      </c>
      <c r="C121" s="42" t="s">
        <v>404</v>
      </c>
      <c r="D121" s="42" t="s">
        <v>440</v>
      </c>
      <c r="E121" s="133" t="s">
        <v>159</v>
      </c>
      <c r="F121" s="131"/>
      <c r="G121" s="131"/>
      <c r="H121" s="131"/>
      <c r="I121" s="145">
        <v>11</v>
      </c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83">
        <v>3.6666666666666665</v>
      </c>
      <c r="U121" s="38">
        <v>6</v>
      </c>
      <c r="V121" s="38">
        <v>0</v>
      </c>
      <c r="W121" s="38">
        <v>0</v>
      </c>
      <c r="X121" s="38">
        <v>6</v>
      </c>
      <c r="Y121" s="145">
        <v>10</v>
      </c>
      <c r="Z121" s="145">
        <v>11.08</v>
      </c>
      <c r="AA121" s="131"/>
      <c r="AB121" s="131"/>
      <c r="AC121" s="131"/>
      <c r="AD121" s="145">
        <v>11</v>
      </c>
      <c r="AE121" s="131"/>
      <c r="AF121" s="131"/>
      <c r="AG121" s="145">
        <v>8.6159999999999997</v>
      </c>
      <c r="AH121" s="75">
        <v>2</v>
      </c>
      <c r="AI121" s="75">
        <v>2</v>
      </c>
      <c r="AJ121" s="75">
        <v>4</v>
      </c>
      <c r="AK121" s="75">
        <v>0</v>
      </c>
      <c r="AL121" s="75">
        <v>8</v>
      </c>
      <c r="AM121" s="145">
        <v>14</v>
      </c>
      <c r="AN121" s="131"/>
      <c r="AO121" s="131">
        <v>1</v>
      </c>
      <c r="AP121" s="131"/>
      <c r="AQ121" s="131"/>
      <c r="AR121" s="75">
        <v>0</v>
      </c>
      <c r="AS121" s="145">
        <v>11</v>
      </c>
      <c r="AT121" s="131"/>
      <c r="AU121" s="75">
        <v>2</v>
      </c>
      <c r="AV121" s="74">
        <v>6.5929411764705881</v>
      </c>
      <c r="AW121" s="70">
        <v>17</v>
      </c>
      <c r="AX121" s="84"/>
      <c r="AY121" s="84"/>
      <c r="AZ121" s="84"/>
      <c r="BA121" s="137" t="s">
        <v>539</v>
      </c>
      <c r="BB121" s="36">
        <v>8.0047058823529404</v>
      </c>
      <c r="BD121" s="43" t="s">
        <v>404</v>
      </c>
      <c r="BH121" s="133"/>
      <c r="BN121" s="133"/>
    </row>
    <row r="122" spans="1:66" s="42" customFormat="1" hidden="1" x14ac:dyDescent="0.25">
      <c r="A122" s="186">
        <v>26</v>
      </c>
      <c r="B122" s="186" t="s">
        <v>603</v>
      </c>
      <c r="C122" s="186" t="s">
        <v>604</v>
      </c>
      <c r="D122" s="186" t="s">
        <v>605</v>
      </c>
      <c r="E122" s="186" t="s">
        <v>335</v>
      </c>
      <c r="F122" s="187"/>
      <c r="G122" s="187"/>
      <c r="H122" s="187"/>
      <c r="I122" s="187">
        <v>10</v>
      </c>
      <c r="J122" s="187"/>
      <c r="K122" s="187"/>
      <c r="L122" s="187"/>
      <c r="M122" s="187"/>
      <c r="N122" s="187">
        <v>6.75</v>
      </c>
      <c r="O122" s="187"/>
      <c r="P122" s="187"/>
      <c r="Q122" s="187"/>
      <c r="R122" s="187"/>
      <c r="S122" s="187">
        <v>7.13</v>
      </c>
      <c r="T122" s="83">
        <v>7.96</v>
      </c>
      <c r="U122" s="38">
        <v>6</v>
      </c>
      <c r="V122" s="38">
        <v>0</v>
      </c>
      <c r="W122" s="38">
        <v>0</v>
      </c>
      <c r="X122" s="38">
        <v>6</v>
      </c>
      <c r="Y122" s="187">
        <v>17.5</v>
      </c>
      <c r="Z122" s="187">
        <v>12</v>
      </c>
      <c r="AA122" s="187"/>
      <c r="AB122" s="187"/>
      <c r="AC122" s="187"/>
      <c r="AD122" s="187">
        <v>10</v>
      </c>
      <c r="AE122" s="187">
        <v>17</v>
      </c>
      <c r="AF122" s="187"/>
      <c r="AG122" s="145">
        <v>13.3</v>
      </c>
      <c r="AH122" s="75">
        <v>2</v>
      </c>
      <c r="AI122" s="75">
        <v>2</v>
      </c>
      <c r="AJ122" s="75">
        <v>4</v>
      </c>
      <c r="AK122" s="75">
        <v>1</v>
      </c>
      <c r="AL122" s="75">
        <v>9</v>
      </c>
      <c r="AM122" s="187">
        <v>18</v>
      </c>
      <c r="AN122" s="187"/>
      <c r="AO122" s="131">
        <v>1</v>
      </c>
      <c r="AP122" s="187">
        <v>0</v>
      </c>
      <c r="AQ122" s="187"/>
      <c r="AR122" s="75">
        <v>0</v>
      </c>
      <c r="AS122" s="187">
        <v>14.75</v>
      </c>
      <c r="AT122" s="187"/>
      <c r="AU122" s="75">
        <v>2</v>
      </c>
      <c r="AV122" s="74">
        <v>10.92</v>
      </c>
      <c r="AW122" s="70">
        <v>30</v>
      </c>
      <c r="AX122" s="133"/>
      <c r="AY122" s="133"/>
      <c r="AZ122" s="133"/>
      <c r="BA122" s="137" t="s">
        <v>539</v>
      </c>
      <c r="BB122" s="36">
        <v>10.92</v>
      </c>
      <c r="BD122" s="43" t="s">
        <v>604</v>
      </c>
      <c r="BH122" s="133"/>
      <c r="BN122" s="133"/>
    </row>
    <row r="123" spans="1:66" s="42" customFormat="1" hidden="1" x14ac:dyDescent="0.25">
      <c r="A123" s="186">
        <v>29</v>
      </c>
      <c r="B123" s="186" t="s">
        <v>606</v>
      </c>
      <c r="C123" s="186" t="s">
        <v>607</v>
      </c>
      <c r="D123" s="186" t="s">
        <v>484</v>
      </c>
      <c r="E123" s="186" t="s">
        <v>335</v>
      </c>
      <c r="F123" s="187"/>
      <c r="G123" s="187"/>
      <c r="H123" s="187"/>
      <c r="I123" s="187">
        <v>10.25</v>
      </c>
      <c r="J123" s="187"/>
      <c r="K123" s="187"/>
      <c r="L123" s="187"/>
      <c r="M123" s="187"/>
      <c r="N123" s="187">
        <v>8.8800000000000008</v>
      </c>
      <c r="O123" s="187"/>
      <c r="P123" s="187"/>
      <c r="Q123" s="187"/>
      <c r="R123" s="187"/>
      <c r="S123" s="187">
        <v>6.75</v>
      </c>
      <c r="T123" s="83">
        <v>8.6266666666666669</v>
      </c>
      <c r="U123" s="38">
        <v>6</v>
      </c>
      <c r="V123" s="38">
        <v>0</v>
      </c>
      <c r="W123" s="38">
        <v>0</v>
      </c>
      <c r="X123" s="38">
        <v>6</v>
      </c>
      <c r="Y123" s="187">
        <v>17</v>
      </c>
      <c r="Z123" s="187">
        <v>0</v>
      </c>
      <c r="AA123" s="187"/>
      <c r="AB123" s="187"/>
      <c r="AC123" s="187"/>
      <c r="AD123" s="187">
        <v>8.1300000000000008</v>
      </c>
      <c r="AE123" s="187">
        <v>18</v>
      </c>
      <c r="AF123" s="187"/>
      <c r="AG123" s="145">
        <v>10.252000000000001</v>
      </c>
      <c r="AH123" s="75">
        <v>2</v>
      </c>
      <c r="AI123" s="75">
        <v>0</v>
      </c>
      <c r="AJ123" s="75">
        <v>0</v>
      </c>
      <c r="AK123" s="75">
        <v>1</v>
      </c>
      <c r="AL123" s="75">
        <v>9</v>
      </c>
      <c r="AM123" s="187">
        <v>14</v>
      </c>
      <c r="AN123" s="187"/>
      <c r="AO123" s="131">
        <v>1</v>
      </c>
      <c r="AP123" s="187">
        <v>0</v>
      </c>
      <c r="AQ123" s="187"/>
      <c r="AR123" s="75">
        <v>0</v>
      </c>
      <c r="AS123" s="187">
        <v>14</v>
      </c>
      <c r="AT123" s="187"/>
      <c r="AU123" s="75">
        <v>2</v>
      </c>
      <c r="AV123" s="74">
        <v>10.052941176470588</v>
      </c>
      <c r="AW123" s="70">
        <v>30</v>
      </c>
      <c r="AX123" s="133"/>
      <c r="AY123" s="133"/>
      <c r="AZ123" s="133"/>
      <c r="BA123" s="137" t="s">
        <v>539</v>
      </c>
      <c r="BB123" s="36">
        <v>10.050000000000001</v>
      </c>
      <c r="BD123" s="43" t="s">
        <v>607</v>
      </c>
      <c r="BH123" s="133"/>
      <c r="BN123" s="133"/>
    </row>
    <row r="124" spans="1:66" s="42" customFormat="1" hidden="1" x14ac:dyDescent="0.25">
      <c r="A124" s="186">
        <v>43</v>
      </c>
      <c r="B124" s="186" t="s">
        <v>608</v>
      </c>
      <c r="C124" s="186" t="s">
        <v>609</v>
      </c>
      <c r="D124" s="186" t="s">
        <v>424</v>
      </c>
      <c r="E124" s="186" t="s">
        <v>335</v>
      </c>
      <c r="F124" s="187"/>
      <c r="G124" s="187"/>
      <c r="H124" s="187"/>
      <c r="I124" s="187">
        <v>12.63</v>
      </c>
      <c r="J124" s="187"/>
      <c r="K124" s="187"/>
      <c r="L124" s="187"/>
      <c r="M124" s="187"/>
      <c r="N124" s="187">
        <v>9.3800000000000008</v>
      </c>
      <c r="O124" s="187"/>
      <c r="P124" s="187"/>
      <c r="Q124" s="187"/>
      <c r="R124" s="187"/>
      <c r="S124" s="187">
        <v>5.75</v>
      </c>
      <c r="T124" s="83">
        <v>9.2533333333333339</v>
      </c>
      <c r="U124" s="38">
        <v>6</v>
      </c>
      <c r="V124" s="38">
        <v>0</v>
      </c>
      <c r="W124" s="38">
        <v>0</v>
      </c>
      <c r="X124" s="38">
        <v>6</v>
      </c>
      <c r="Y124" s="187">
        <v>17.5</v>
      </c>
      <c r="Z124" s="187">
        <v>13</v>
      </c>
      <c r="AA124" s="187"/>
      <c r="AB124" s="187"/>
      <c r="AC124" s="187"/>
      <c r="AD124" s="187">
        <v>11.13</v>
      </c>
      <c r="AE124" s="187">
        <v>19</v>
      </c>
      <c r="AF124" s="187"/>
      <c r="AG124" s="145">
        <v>14.352</v>
      </c>
      <c r="AH124" s="75">
        <v>2</v>
      </c>
      <c r="AI124" s="75">
        <v>2</v>
      </c>
      <c r="AJ124" s="75">
        <v>4</v>
      </c>
      <c r="AK124" s="75">
        <v>1</v>
      </c>
      <c r="AL124" s="75">
        <v>9</v>
      </c>
      <c r="AM124" s="187">
        <v>15</v>
      </c>
      <c r="AN124" s="187"/>
      <c r="AO124" s="131">
        <v>1</v>
      </c>
      <c r="AP124" s="187">
        <v>0</v>
      </c>
      <c r="AQ124" s="187"/>
      <c r="AR124" s="75">
        <v>0</v>
      </c>
      <c r="AS124" s="187">
        <v>11.75</v>
      </c>
      <c r="AT124" s="187"/>
      <c r="AU124" s="75">
        <v>2</v>
      </c>
      <c r="AV124" s="74">
        <v>11.384705882352943</v>
      </c>
      <c r="AW124" s="70">
        <v>30</v>
      </c>
      <c r="AX124" s="133"/>
      <c r="AY124" s="133"/>
      <c r="AZ124" s="133"/>
      <c r="BA124" s="137" t="s">
        <v>539</v>
      </c>
      <c r="BB124" s="36">
        <v>11.38</v>
      </c>
      <c r="BD124" s="43" t="s">
        <v>609</v>
      </c>
      <c r="BH124" s="133"/>
      <c r="BN124" s="133"/>
    </row>
    <row r="125" spans="1:66" s="42" customFormat="1" hidden="1" x14ac:dyDescent="0.25">
      <c r="A125" s="186">
        <v>58</v>
      </c>
      <c r="B125" s="186" t="s">
        <v>610</v>
      </c>
      <c r="C125" s="186" t="s">
        <v>611</v>
      </c>
      <c r="D125" s="186" t="s">
        <v>396</v>
      </c>
      <c r="E125" s="186" t="s">
        <v>342</v>
      </c>
      <c r="F125" s="187"/>
      <c r="G125" s="187"/>
      <c r="H125" s="187"/>
      <c r="I125" s="187">
        <v>10</v>
      </c>
      <c r="J125" s="187"/>
      <c r="K125" s="187"/>
      <c r="L125" s="187"/>
      <c r="M125" s="187"/>
      <c r="N125" s="187">
        <v>10.88</v>
      </c>
      <c r="O125" s="187"/>
      <c r="P125" s="187"/>
      <c r="Q125" s="187"/>
      <c r="R125" s="187"/>
      <c r="S125" s="187">
        <v>7.88</v>
      </c>
      <c r="T125" s="83">
        <v>9.5866666666666678</v>
      </c>
      <c r="U125" s="38">
        <v>6</v>
      </c>
      <c r="V125" s="38">
        <v>6</v>
      </c>
      <c r="W125" s="38">
        <v>0</v>
      </c>
      <c r="X125" s="38">
        <v>12</v>
      </c>
      <c r="Y125" s="187">
        <v>9.44</v>
      </c>
      <c r="Z125" s="187">
        <v>13</v>
      </c>
      <c r="AA125" s="187"/>
      <c r="AB125" s="187"/>
      <c r="AC125" s="187"/>
      <c r="AD125" s="187">
        <v>8</v>
      </c>
      <c r="AE125" s="187">
        <v>19</v>
      </c>
      <c r="AF125" s="187"/>
      <c r="AG125" s="145">
        <v>11.488</v>
      </c>
      <c r="AH125" s="75">
        <v>0</v>
      </c>
      <c r="AI125" s="75">
        <v>2</v>
      </c>
      <c r="AJ125" s="75">
        <v>0</v>
      </c>
      <c r="AK125" s="75">
        <v>1</v>
      </c>
      <c r="AL125" s="75">
        <v>9</v>
      </c>
      <c r="AM125" s="187">
        <v>17</v>
      </c>
      <c r="AN125" s="187"/>
      <c r="AO125" s="131">
        <v>1</v>
      </c>
      <c r="AP125" s="187">
        <v>0</v>
      </c>
      <c r="AQ125" s="187"/>
      <c r="AR125" s="75">
        <v>0</v>
      </c>
      <c r="AS125" s="187">
        <v>10</v>
      </c>
      <c r="AT125" s="187"/>
      <c r="AU125" s="75">
        <v>2</v>
      </c>
      <c r="AV125" s="74">
        <v>10.63058823529412</v>
      </c>
      <c r="AW125" s="70">
        <v>30</v>
      </c>
      <c r="AX125" s="133"/>
      <c r="AY125" s="133"/>
      <c r="AZ125" s="133"/>
      <c r="BA125" s="137" t="s">
        <v>539</v>
      </c>
      <c r="BB125" s="36">
        <v>10.63</v>
      </c>
      <c r="BD125" s="43" t="s">
        <v>611</v>
      </c>
      <c r="BH125" s="133"/>
      <c r="BN125" s="133"/>
    </row>
    <row r="126" spans="1:66" s="42" customFormat="1" hidden="1" x14ac:dyDescent="0.25">
      <c r="A126" s="186">
        <v>62</v>
      </c>
      <c r="B126" s="186" t="s">
        <v>612</v>
      </c>
      <c r="C126" s="186" t="s">
        <v>613</v>
      </c>
      <c r="D126" s="186" t="s">
        <v>436</v>
      </c>
      <c r="E126" s="186" t="s">
        <v>342</v>
      </c>
      <c r="F126" s="187"/>
      <c r="G126" s="187"/>
      <c r="H126" s="187"/>
      <c r="I126" s="187">
        <v>10</v>
      </c>
      <c r="J126" s="187"/>
      <c r="K126" s="187">
        <v>10.25</v>
      </c>
      <c r="L126" s="187"/>
      <c r="M126" s="187"/>
      <c r="N126" s="187">
        <v>10.25</v>
      </c>
      <c r="O126" s="187"/>
      <c r="P126" s="187"/>
      <c r="Q126" s="187"/>
      <c r="R126" s="187"/>
      <c r="S126" s="187">
        <v>7</v>
      </c>
      <c r="T126" s="83">
        <v>9.0833333333333339</v>
      </c>
      <c r="U126" s="38">
        <v>6</v>
      </c>
      <c r="V126" s="38">
        <v>6</v>
      </c>
      <c r="W126" s="38">
        <v>0</v>
      </c>
      <c r="X126" s="38">
        <v>12</v>
      </c>
      <c r="Y126" s="188">
        <v>13.5</v>
      </c>
      <c r="Z126" s="188">
        <v>14</v>
      </c>
      <c r="AA126" s="188"/>
      <c r="AB126" s="188"/>
      <c r="AC126" s="188"/>
      <c r="AD126" s="188">
        <v>5.75</v>
      </c>
      <c r="AE126" s="188">
        <v>11</v>
      </c>
      <c r="AF126" s="188"/>
      <c r="AG126" s="189">
        <v>10</v>
      </c>
      <c r="AH126" s="75">
        <v>2</v>
      </c>
      <c r="AI126" s="75">
        <v>2</v>
      </c>
      <c r="AJ126" s="75">
        <v>0</v>
      </c>
      <c r="AK126" s="75">
        <v>1</v>
      </c>
      <c r="AL126" s="75">
        <v>9</v>
      </c>
      <c r="AM126" s="187">
        <v>11</v>
      </c>
      <c r="AN126" s="187"/>
      <c r="AO126" s="131">
        <v>1</v>
      </c>
      <c r="AP126" s="187">
        <v>10</v>
      </c>
      <c r="AQ126" s="187"/>
      <c r="AR126" s="75">
        <v>2</v>
      </c>
      <c r="AS126" s="187">
        <v>0</v>
      </c>
      <c r="AT126" s="187"/>
      <c r="AU126" s="75">
        <v>0</v>
      </c>
      <c r="AV126" s="74">
        <v>9.5735294117647065</v>
      </c>
      <c r="AW126" s="70">
        <v>24</v>
      </c>
      <c r="AX126" s="84"/>
      <c r="AY126" s="84"/>
      <c r="AZ126" s="84"/>
      <c r="BA126" s="137" t="s">
        <v>539</v>
      </c>
      <c r="BB126" s="36">
        <v>9.57</v>
      </c>
      <c r="BD126" s="43" t="s">
        <v>613</v>
      </c>
      <c r="BH126" s="133"/>
      <c r="BN126" s="133"/>
    </row>
    <row r="127" spans="1:66" s="42" customFormat="1" hidden="1" x14ac:dyDescent="0.25">
      <c r="A127" s="186">
        <v>94</v>
      </c>
      <c r="B127" s="186" t="s">
        <v>614</v>
      </c>
      <c r="C127" s="186" t="s">
        <v>589</v>
      </c>
      <c r="D127" s="186" t="s">
        <v>615</v>
      </c>
      <c r="E127" s="186" t="s">
        <v>349</v>
      </c>
      <c r="F127" s="187"/>
      <c r="G127" s="187"/>
      <c r="H127" s="187"/>
      <c r="I127" s="187">
        <v>10</v>
      </c>
      <c r="J127" s="187"/>
      <c r="K127" s="187"/>
      <c r="L127" s="187"/>
      <c r="M127" s="187"/>
      <c r="N127" s="187">
        <v>8.61</v>
      </c>
      <c r="O127" s="187"/>
      <c r="P127" s="187"/>
      <c r="Q127" s="187"/>
      <c r="R127" s="187"/>
      <c r="S127" s="187">
        <v>5.63</v>
      </c>
      <c r="T127" s="83">
        <v>8.08</v>
      </c>
      <c r="U127" s="38">
        <v>6</v>
      </c>
      <c r="V127" s="38">
        <v>0</v>
      </c>
      <c r="W127" s="38">
        <v>0</v>
      </c>
      <c r="X127" s="38">
        <v>6</v>
      </c>
      <c r="Y127" s="187">
        <v>10</v>
      </c>
      <c r="Z127" s="187">
        <v>6</v>
      </c>
      <c r="AA127" s="187"/>
      <c r="AB127" s="187"/>
      <c r="AC127" s="187"/>
      <c r="AD127" s="187">
        <v>10.63</v>
      </c>
      <c r="AE127" s="187">
        <v>20</v>
      </c>
      <c r="AF127" s="187"/>
      <c r="AG127" s="145">
        <v>11.452000000000002</v>
      </c>
      <c r="AH127" s="75">
        <v>2</v>
      </c>
      <c r="AI127" s="75">
        <v>0</v>
      </c>
      <c r="AJ127" s="75">
        <v>4</v>
      </c>
      <c r="AK127" s="75">
        <v>1</v>
      </c>
      <c r="AL127" s="75">
        <v>9</v>
      </c>
      <c r="AM127" s="187">
        <v>15</v>
      </c>
      <c r="AN127" s="187"/>
      <c r="AO127" s="131">
        <v>1</v>
      </c>
      <c r="AP127" s="187">
        <v>14.5</v>
      </c>
      <c r="AQ127" s="187"/>
      <c r="AR127" s="75">
        <v>2</v>
      </c>
      <c r="AS127" s="187">
        <v>0</v>
      </c>
      <c r="AT127" s="187"/>
      <c r="AU127" s="75">
        <v>0</v>
      </c>
      <c r="AV127" s="74">
        <v>10.234117647058824</v>
      </c>
      <c r="AW127" s="70">
        <v>30</v>
      </c>
      <c r="AX127" s="133"/>
      <c r="AY127" s="133"/>
      <c r="AZ127" s="133"/>
      <c r="BA127" s="137" t="s">
        <v>539</v>
      </c>
      <c r="BB127" s="36">
        <v>10.23</v>
      </c>
      <c r="BD127" s="43" t="s">
        <v>589</v>
      </c>
      <c r="BH127" s="133"/>
      <c r="BN127" s="133"/>
    </row>
    <row r="128" spans="1:66" s="42" customFormat="1" hidden="1" x14ac:dyDescent="0.25">
      <c r="A128" s="186">
        <v>106</v>
      </c>
      <c r="B128" s="186" t="s">
        <v>616</v>
      </c>
      <c r="C128" s="186" t="s">
        <v>357</v>
      </c>
      <c r="D128" s="186" t="s">
        <v>617</v>
      </c>
      <c r="E128" s="186" t="s">
        <v>358</v>
      </c>
      <c r="F128" s="187"/>
      <c r="G128" s="187"/>
      <c r="H128" s="187"/>
      <c r="I128" s="187">
        <v>5.63</v>
      </c>
      <c r="J128" s="187"/>
      <c r="K128" s="187"/>
      <c r="L128" s="187"/>
      <c r="M128" s="187"/>
      <c r="N128" s="187">
        <v>9.5</v>
      </c>
      <c r="O128" s="187"/>
      <c r="P128" s="187"/>
      <c r="Q128" s="187"/>
      <c r="R128" s="187"/>
      <c r="S128" s="187">
        <v>8.75</v>
      </c>
      <c r="T128" s="83">
        <v>7.96</v>
      </c>
      <c r="U128" s="38">
        <v>0</v>
      </c>
      <c r="V128" s="38">
        <v>0</v>
      </c>
      <c r="W128" s="38">
        <v>0</v>
      </c>
      <c r="X128" s="38">
        <v>0</v>
      </c>
      <c r="Y128" s="187">
        <v>11.5</v>
      </c>
      <c r="Z128" s="187">
        <v>10.5</v>
      </c>
      <c r="AA128" s="187"/>
      <c r="AB128" s="187"/>
      <c r="AC128" s="187"/>
      <c r="AD128" s="187">
        <v>8.75</v>
      </c>
      <c r="AE128" s="187">
        <v>15</v>
      </c>
      <c r="AF128" s="187"/>
      <c r="AG128" s="145">
        <v>10.9</v>
      </c>
      <c r="AH128" s="75">
        <v>2</v>
      </c>
      <c r="AI128" s="75">
        <v>2</v>
      </c>
      <c r="AJ128" s="75">
        <v>0</v>
      </c>
      <c r="AK128" s="75">
        <v>1</v>
      </c>
      <c r="AL128" s="75">
        <v>9</v>
      </c>
      <c r="AM128" s="187">
        <v>15</v>
      </c>
      <c r="AN128" s="187"/>
      <c r="AO128" s="131">
        <v>1</v>
      </c>
      <c r="AP128" s="187">
        <v>14.5</v>
      </c>
      <c r="AQ128" s="187"/>
      <c r="AR128" s="75">
        <v>2</v>
      </c>
      <c r="AS128" s="187">
        <v>0</v>
      </c>
      <c r="AT128" s="187"/>
      <c r="AU128" s="75">
        <v>0</v>
      </c>
      <c r="AV128" s="74">
        <v>10.008235294117647</v>
      </c>
      <c r="AW128" s="70">
        <v>30</v>
      </c>
      <c r="AX128" s="133"/>
      <c r="AY128" s="133"/>
      <c r="AZ128" s="133"/>
      <c r="BA128" s="137" t="s">
        <v>539</v>
      </c>
      <c r="BB128" s="36">
        <v>10.01</v>
      </c>
      <c r="BD128" s="43" t="s">
        <v>357</v>
      </c>
      <c r="BH128" s="133"/>
      <c r="BN128" s="133"/>
    </row>
    <row r="129" spans="1:66" s="42" customFormat="1" hidden="1" x14ac:dyDescent="0.25">
      <c r="A129" s="186">
        <v>135</v>
      </c>
      <c r="B129" s="186" t="s">
        <v>618</v>
      </c>
      <c r="C129" s="186" t="s">
        <v>619</v>
      </c>
      <c r="D129" s="186" t="s">
        <v>620</v>
      </c>
      <c r="E129" s="186" t="s">
        <v>366</v>
      </c>
      <c r="F129" s="187"/>
      <c r="G129" s="187"/>
      <c r="H129" s="187"/>
      <c r="I129" s="187">
        <v>12</v>
      </c>
      <c r="J129" s="187"/>
      <c r="K129" s="187"/>
      <c r="L129" s="187"/>
      <c r="M129" s="187"/>
      <c r="N129" s="187">
        <v>8.75</v>
      </c>
      <c r="O129" s="187"/>
      <c r="P129" s="187"/>
      <c r="Q129" s="187"/>
      <c r="R129" s="187"/>
      <c r="S129" s="187">
        <v>9.75</v>
      </c>
      <c r="T129" s="83">
        <v>10.166666666666666</v>
      </c>
      <c r="U129" s="38">
        <v>6</v>
      </c>
      <c r="V129" s="38">
        <v>0</v>
      </c>
      <c r="W129" s="38">
        <v>0</v>
      </c>
      <c r="X129" s="38">
        <v>18</v>
      </c>
      <c r="Y129" s="187">
        <v>10.5</v>
      </c>
      <c r="Z129" s="187">
        <v>11.25</v>
      </c>
      <c r="AA129" s="187"/>
      <c r="AB129" s="187"/>
      <c r="AC129" s="187"/>
      <c r="AD129" s="187">
        <v>2.5</v>
      </c>
      <c r="AE129" s="187">
        <v>16</v>
      </c>
      <c r="AF129" s="187"/>
      <c r="AG129" s="145">
        <v>8.5500000000000007</v>
      </c>
      <c r="AH129" s="75">
        <v>2</v>
      </c>
      <c r="AI129" s="75">
        <v>2</v>
      </c>
      <c r="AJ129" s="75">
        <v>0</v>
      </c>
      <c r="AK129" s="75">
        <v>1</v>
      </c>
      <c r="AL129" s="75">
        <v>5</v>
      </c>
      <c r="AM129" s="187">
        <v>13</v>
      </c>
      <c r="AN129" s="187"/>
      <c r="AO129" s="131">
        <v>1</v>
      </c>
      <c r="AP129" s="187">
        <v>0</v>
      </c>
      <c r="AQ129" s="187"/>
      <c r="AR129" s="75">
        <v>0</v>
      </c>
      <c r="AS129" s="187">
        <v>13</v>
      </c>
      <c r="AT129" s="187"/>
      <c r="AU129" s="75">
        <v>2</v>
      </c>
      <c r="AV129" s="74">
        <v>10.191176470588236</v>
      </c>
      <c r="AW129" s="70">
        <v>30</v>
      </c>
      <c r="AX129" s="133"/>
      <c r="AY129" s="133"/>
      <c r="AZ129" s="133"/>
      <c r="BA129" s="137" t="s">
        <v>539</v>
      </c>
      <c r="BB129" s="36">
        <v>10.19</v>
      </c>
      <c r="BD129" s="43" t="s">
        <v>619</v>
      </c>
      <c r="BH129" s="133"/>
      <c r="BN129" s="133"/>
    </row>
    <row r="130" spans="1:66" s="42" customFormat="1" hidden="1" x14ac:dyDescent="0.25">
      <c r="A130" s="186">
        <v>148</v>
      </c>
      <c r="B130" s="186" t="s">
        <v>621</v>
      </c>
      <c r="C130" s="186" t="s">
        <v>622</v>
      </c>
      <c r="D130" s="186" t="s">
        <v>476</v>
      </c>
      <c r="E130" s="186" t="s">
        <v>366</v>
      </c>
      <c r="F130" s="187"/>
      <c r="G130" s="187"/>
      <c r="H130" s="187"/>
      <c r="I130" s="187">
        <v>7.75</v>
      </c>
      <c r="J130" s="187"/>
      <c r="K130" s="187"/>
      <c r="L130" s="187"/>
      <c r="M130" s="187"/>
      <c r="N130" s="187">
        <v>8.8800000000000008</v>
      </c>
      <c r="O130" s="187"/>
      <c r="P130" s="187"/>
      <c r="Q130" s="187"/>
      <c r="R130" s="187"/>
      <c r="S130" s="187">
        <v>8</v>
      </c>
      <c r="T130" s="83">
        <v>8.2100000000000009</v>
      </c>
      <c r="U130" s="38">
        <v>0</v>
      </c>
      <c r="V130" s="38">
        <v>0</v>
      </c>
      <c r="W130" s="38">
        <v>0</v>
      </c>
      <c r="X130" s="38">
        <v>0</v>
      </c>
      <c r="Y130" s="187">
        <v>13</v>
      </c>
      <c r="Z130" s="187">
        <v>12.5</v>
      </c>
      <c r="AA130" s="187"/>
      <c r="AB130" s="187"/>
      <c r="AC130" s="187"/>
      <c r="AD130" s="187">
        <v>15.5</v>
      </c>
      <c r="AE130" s="187">
        <v>15</v>
      </c>
      <c r="AF130" s="187"/>
      <c r="AG130" s="145">
        <v>14.3</v>
      </c>
      <c r="AH130" s="75">
        <v>2</v>
      </c>
      <c r="AI130" s="75">
        <v>2</v>
      </c>
      <c r="AJ130" s="75">
        <v>4</v>
      </c>
      <c r="AK130" s="75">
        <v>1</v>
      </c>
      <c r="AL130" s="75">
        <v>9</v>
      </c>
      <c r="AM130" s="187">
        <v>16</v>
      </c>
      <c r="AN130" s="187"/>
      <c r="AO130" s="131">
        <v>1</v>
      </c>
      <c r="AP130" s="187">
        <v>8.5</v>
      </c>
      <c r="AQ130" s="187"/>
      <c r="AR130" s="75">
        <v>0</v>
      </c>
      <c r="AS130" s="187">
        <v>0</v>
      </c>
      <c r="AT130" s="187"/>
      <c r="AU130" s="75">
        <v>0</v>
      </c>
      <c r="AV130" s="74">
        <v>10.493529411764706</v>
      </c>
      <c r="AW130" s="70">
        <v>30</v>
      </c>
      <c r="AX130" s="133"/>
      <c r="AY130" s="133"/>
      <c r="AZ130" s="133"/>
      <c r="BA130" s="137" t="s">
        <v>539</v>
      </c>
      <c r="BB130" s="36">
        <v>10.49</v>
      </c>
      <c r="BD130" s="43" t="s">
        <v>622</v>
      </c>
      <c r="BH130" s="133"/>
      <c r="BN130" s="133"/>
    </row>
    <row r="131" spans="1:66" s="42" customFormat="1" hidden="1" x14ac:dyDescent="0.25">
      <c r="A131" s="186">
        <v>149</v>
      </c>
      <c r="B131" s="186" t="s">
        <v>623</v>
      </c>
      <c r="C131" s="186" t="s">
        <v>624</v>
      </c>
      <c r="D131" s="186" t="s">
        <v>625</v>
      </c>
      <c r="E131" s="186" t="s">
        <v>366</v>
      </c>
      <c r="F131" s="187"/>
      <c r="G131" s="187"/>
      <c r="H131" s="187"/>
      <c r="I131" s="187">
        <v>6.25</v>
      </c>
      <c r="J131" s="187"/>
      <c r="K131" s="187"/>
      <c r="L131" s="187"/>
      <c r="M131" s="187"/>
      <c r="N131" s="187">
        <v>12.5</v>
      </c>
      <c r="O131" s="187"/>
      <c r="P131" s="187"/>
      <c r="Q131" s="187"/>
      <c r="R131" s="187"/>
      <c r="S131" s="187">
        <v>10</v>
      </c>
      <c r="T131" s="83">
        <v>9.5833333333333339</v>
      </c>
      <c r="U131" s="38">
        <v>0</v>
      </c>
      <c r="V131" s="38">
        <v>6</v>
      </c>
      <c r="W131" s="38">
        <v>6</v>
      </c>
      <c r="X131" s="38">
        <v>12</v>
      </c>
      <c r="Y131" s="187">
        <v>13.1</v>
      </c>
      <c r="Z131" s="187">
        <v>11.5</v>
      </c>
      <c r="AA131" s="187"/>
      <c r="AB131" s="187"/>
      <c r="AC131" s="187"/>
      <c r="AD131" s="187">
        <v>3.25</v>
      </c>
      <c r="AE131" s="187">
        <v>11</v>
      </c>
      <c r="AF131" s="187"/>
      <c r="AG131" s="145">
        <v>8.42</v>
      </c>
      <c r="AH131" s="75">
        <v>2</v>
      </c>
      <c r="AI131" s="75">
        <v>2</v>
      </c>
      <c r="AJ131" s="75">
        <v>0</v>
      </c>
      <c r="AK131" s="75">
        <v>1</v>
      </c>
      <c r="AL131" s="75">
        <v>5</v>
      </c>
      <c r="AM131" s="187">
        <v>11</v>
      </c>
      <c r="AN131" s="187"/>
      <c r="AO131" s="131">
        <v>1</v>
      </c>
      <c r="AP131" s="187">
        <v>0</v>
      </c>
      <c r="AQ131" s="187"/>
      <c r="AR131" s="75">
        <v>0</v>
      </c>
      <c r="AS131" s="187">
        <v>15.5</v>
      </c>
      <c r="AT131" s="187"/>
      <c r="AU131" s="75">
        <v>2</v>
      </c>
      <c r="AV131" s="74">
        <v>10.020588235294117</v>
      </c>
      <c r="AW131" s="70">
        <v>30</v>
      </c>
      <c r="AX131" s="133"/>
      <c r="AY131" s="133"/>
      <c r="AZ131" s="133"/>
      <c r="BA131" s="137" t="s">
        <v>539</v>
      </c>
      <c r="BB131" s="36">
        <v>10.02</v>
      </c>
      <c r="BD131" s="43" t="s">
        <v>624</v>
      </c>
      <c r="BH131" s="133"/>
      <c r="BN131" s="133"/>
    </row>
    <row r="132" spans="1:66" s="42" customFormat="1" hidden="1" x14ac:dyDescent="0.25">
      <c r="A132" s="186">
        <v>155</v>
      </c>
      <c r="B132" s="186" t="s">
        <v>626</v>
      </c>
      <c r="C132" s="186" t="s">
        <v>627</v>
      </c>
      <c r="D132" s="186" t="s">
        <v>628</v>
      </c>
      <c r="E132" s="186" t="s">
        <v>373</v>
      </c>
      <c r="F132" s="187"/>
      <c r="G132" s="187"/>
      <c r="H132" s="187"/>
      <c r="I132" s="187">
        <v>10.75</v>
      </c>
      <c r="J132" s="187"/>
      <c r="K132" s="187"/>
      <c r="L132" s="187"/>
      <c r="M132" s="187"/>
      <c r="N132" s="187">
        <v>7.5</v>
      </c>
      <c r="O132" s="187"/>
      <c r="P132" s="187"/>
      <c r="Q132" s="187"/>
      <c r="R132" s="187"/>
      <c r="S132" s="187">
        <v>7.5</v>
      </c>
      <c r="T132" s="83">
        <v>8.5833333333333339</v>
      </c>
      <c r="U132" s="38">
        <v>6</v>
      </c>
      <c r="V132" s="38">
        <v>0</v>
      </c>
      <c r="W132" s="38">
        <v>0</v>
      </c>
      <c r="X132" s="38">
        <v>6</v>
      </c>
      <c r="Y132" s="187">
        <v>12.93</v>
      </c>
      <c r="Z132" s="187">
        <v>10.5</v>
      </c>
      <c r="AA132" s="187"/>
      <c r="AB132" s="187"/>
      <c r="AC132" s="187"/>
      <c r="AD132" s="187">
        <v>10</v>
      </c>
      <c r="AE132" s="187">
        <v>19</v>
      </c>
      <c r="AF132" s="187"/>
      <c r="AG132" s="145">
        <v>12.486000000000001</v>
      </c>
      <c r="AH132" s="75">
        <v>2</v>
      </c>
      <c r="AI132" s="75">
        <v>2</v>
      </c>
      <c r="AJ132" s="75">
        <v>4</v>
      </c>
      <c r="AK132" s="75">
        <v>1</v>
      </c>
      <c r="AL132" s="75">
        <v>9</v>
      </c>
      <c r="AM132" s="187">
        <v>19</v>
      </c>
      <c r="AN132" s="187"/>
      <c r="AO132" s="131">
        <v>1</v>
      </c>
      <c r="AP132" s="187">
        <v>0</v>
      </c>
      <c r="AQ132" s="187"/>
      <c r="AR132" s="75">
        <v>0</v>
      </c>
      <c r="AS132" s="187">
        <v>11.75</v>
      </c>
      <c r="AT132" s="187"/>
      <c r="AU132" s="75">
        <v>2</v>
      </c>
      <c r="AV132" s="74">
        <v>10.716470588235294</v>
      </c>
      <c r="AW132" s="70">
        <v>30</v>
      </c>
      <c r="AX132" s="133"/>
      <c r="AY132" s="133"/>
      <c r="AZ132" s="133"/>
      <c r="BA132" s="137" t="s">
        <v>539</v>
      </c>
      <c r="BB132" s="36">
        <v>10.72</v>
      </c>
      <c r="BD132" s="43" t="s">
        <v>627</v>
      </c>
      <c r="BH132" s="133"/>
      <c r="BN132" s="133"/>
    </row>
    <row r="133" spans="1:66" s="42" customFormat="1" hidden="1" x14ac:dyDescent="0.25">
      <c r="A133" s="186">
        <v>159</v>
      </c>
      <c r="B133" s="186" t="s">
        <v>629</v>
      </c>
      <c r="C133" s="186" t="s">
        <v>410</v>
      </c>
      <c r="D133" s="186" t="s">
        <v>435</v>
      </c>
      <c r="E133" s="186" t="s">
        <v>373</v>
      </c>
      <c r="F133" s="187"/>
      <c r="G133" s="187"/>
      <c r="H133" s="187"/>
      <c r="I133" s="187">
        <v>10</v>
      </c>
      <c r="J133" s="187"/>
      <c r="K133" s="187">
        <v>8.3800000000000008</v>
      </c>
      <c r="L133" s="187"/>
      <c r="M133" s="187"/>
      <c r="N133" s="187">
        <v>8.3800000000000008</v>
      </c>
      <c r="O133" s="187"/>
      <c r="P133" s="187"/>
      <c r="Q133" s="187"/>
      <c r="R133" s="187"/>
      <c r="S133" s="187">
        <v>4.88</v>
      </c>
      <c r="T133" s="83">
        <v>7.7533333333333339</v>
      </c>
      <c r="U133" s="38">
        <v>6</v>
      </c>
      <c r="V133" s="38">
        <v>0</v>
      </c>
      <c r="W133" s="38">
        <v>0</v>
      </c>
      <c r="X133" s="38">
        <v>6</v>
      </c>
      <c r="Y133" s="187">
        <v>12.4</v>
      </c>
      <c r="Z133" s="187">
        <v>9</v>
      </c>
      <c r="AA133" s="187"/>
      <c r="AB133" s="187"/>
      <c r="AC133" s="187"/>
      <c r="AD133" s="187">
        <v>7</v>
      </c>
      <c r="AE133" s="187">
        <v>18</v>
      </c>
      <c r="AF133" s="187"/>
      <c r="AG133" s="145">
        <v>10.68</v>
      </c>
      <c r="AH133" s="75">
        <v>2</v>
      </c>
      <c r="AI133" s="75">
        <v>0</v>
      </c>
      <c r="AJ133" s="75">
        <v>0</v>
      </c>
      <c r="AK133" s="75">
        <v>1</v>
      </c>
      <c r="AL133" s="75">
        <v>9</v>
      </c>
      <c r="AM133" s="187">
        <v>12</v>
      </c>
      <c r="AN133" s="187"/>
      <c r="AO133" s="131">
        <v>1</v>
      </c>
      <c r="AP133" s="187">
        <v>17.5</v>
      </c>
      <c r="AQ133" s="187"/>
      <c r="AR133" s="75">
        <v>2</v>
      </c>
      <c r="AS133" s="187">
        <v>0</v>
      </c>
      <c r="AT133" s="187"/>
      <c r="AU133" s="75">
        <v>0</v>
      </c>
      <c r="AV133" s="74">
        <v>10.010588235294119</v>
      </c>
      <c r="AW133" s="70">
        <v>30</v>
      </c>
      <c r="AX133" s="84"/>
      <c r="AY133" s="84"/>
      <c r="AZ133" s="84"/>
      <c r="BA133" s="137" t="s">
        <v>539</v>
      </c>
      <c r="BB133" s="36">
        <v>9.9499999999999993</v>
      </c>
      <c r="BD133" s="43" t="s">
        <v>410</v>
      </c>
      <c r="BH133" s="133"/>
      <c r="BN133" s="133"/>
    </row>
    <row r="134" spans="1:66" s="42" customFormat="1" hidden="1" x14ac:dyDescent="0.25">
      <c r="A134" s="186">
        <v>163</v>
      </c>
      <c r="B134" s="186" t="s">
        <v>630</v>
      </c>
      <c r="C134" s="186" t="s">
        <v>631</v>
      </c>
      <c r="D134" s="186" t="s">
        <v>632</v>
      </c>
      <c r="E134" s="186" t="s">
        <v>373</v>
      </c>
      <c r="F134" s="187"/>
      <c r="G134" s="187"/>
      <c r="H134" s="187"/>
      <c r="I134" s="187">
        <v>10.5</v>
      </c>
      <c r="J134" s="187"/>
      <c r="K134" s="187"/>
      <c r="L134" s="187"/>
      <c r="M134" s="187"/>
      <c r="N134" s="187">
        <v>9.1300000000000008</v>
      </c>
      <c r="O134" s="187"/>
      <c r="P134" s="187"/>
      <c r="Q134" s="187"/>
      <c r="R134" s="187"/>
      <c r="S134" s="187">
        <v>10.5</v>
      </c>
      <c r="T134" s="83">
        <v>10.043333333333335</v>
      </c>
      <c r="U134" s="38">
        <v>6</v>
      </c>
      <c r="V134" s="38">
        <v>0</v>
      </c>
      <c r="W134" s="38">
        <v>6</v>
      </c>
      <c r="X134" s="38">
        <v>18</v>
      </c>
      <c r="Y134" s="187">
        <v>12.93</v>
      </c>
      <c r="Z134" s="187">
        <v>12</v>
      </c>
      <c r="AA134" s="187"/>
      <c r="AB134" s="187"/>
      <c r="AC134" s="187"/>
      <c r="AD134" s="187">
        <v>10.25</v>
      </c>
      <c r="AE134" s="187">
        <v>17</v>
      </c>
      <c r="AF134" s="187"/>
      <c r="AG134" s="145">
        <v>12.486000000000001</v>
      </c>
      <c r="AH134" s="75">
        <v>2</v>
      </c>
      <c r="AI134" s="75">
        <v>2</v>
      </c>
      <c r="AJ134" s="75">
        <v>4</v>
      </c>
      <c r="AK134" s="75">
        <v>1</v>
      </c>
      <c r="AL134" s="75">
        <v>9</v>
      </c>
      <c r="AM134" s="187">
        <v>19</v>
      </c>
      <c r="AN134" s="187"/>
      <c r="AO134" s="131">
        <v>1</v>
      </c>
      <c r="AP134" s="187">
        <v>0</v>
      </c>
      <c r="AQ134" s="187"/>
      <c r="AR134" s="75">
        <v>0</v>
      </c>
      <c r="AS134" s="187">
        <v>10</v>
      </c>
      <c r="AT134" s="187"/>
      <c r="AU134" s="75">
        <v>2</v>
      </c>
      <c r="AV134" s="74">
        <v>11.283529411764707</v>
      </c>
      <c r="AW134" s="70">
        <v>30</v>
      </c>
      <c r="AX134" s="133"/>
      <c r="AY134" s="133"/>
      <c r="AZ134" s="133"/>
      <c r="BA134" s="137" t="s">
        <v>539</v>
      </c>
      <c r="BB134" s="36">
        <v>11.28</v>
      </c>
      <c r="BD134" s="43" t="s">
        <v>631</v>
      </c>
      <c r="BH134" s="133"/>
      <c r="BN134" s="133"/>
    </row>
    <row r="135" spans="1:66" s="42" customFormat="1" hidden="1" x14ac:dyDescent="0.25">
      <c r="A135" s="186">
        <v>164</v>
      </c>
      <c r="B135" s="186" t="s">
        <v>633</v>
      </c>
      <c r="C135" s="186" t="s">
        <v>499</v>
      </c>
      <c r="D135" s="186" t="s">
        <v>634</v>
      </c>
      <c r="E135" s="186" t="s">
        <v>373</v>
      </c>
      <c r="F135" s="187"/>
      <c r="G135" s="187"/>
      <c r="H135" s="187"/>
      <c r="I135" s="187">
        <v>2.5</v>
      </c>
      <c r="J135" s="187"/>
      <c r="K135" s="187">
        <v>2.88</v>
      </c>
      <c r="L135" s="187"/>
      <c r="M135" s="187"/>
      <c r="N135" s="187">
        <v>2.88</v>
      </c>
      <c r="O135" s="187"/>
      <c r="P135" s="187"/>
      <c r="Q135" s="187"/>
      <c r="R135" s="187"/>
      <c r="S135" s="187">
        <v>7.13</v>
      </c>
      <c r="T135" s="83">
        <v>4.17</v>
      </c>
      <c r="U135" s="38">
        <v>0</v>
      </c>
      <c r="V135" s="38">
        <v>0</v>
      </c>
      <c r="W135" s="38">
        <v>0</v>
      </c>
      <c r="X135" s="38">
        <v>0</v>
      </c>
      <c r="Y135" s="188">
        <v>12.4</v>
      </c>
      <c r="Z135" s="188">
        <v>15.33</v>
      </c>
      <c r="AA135" s="188"/>
      <c r="AB135" s="188"/>
      <c r="AC135" s="188"/>
      <c r="AD135" s="188">
        <v>6.25</v>
      </c>
      <c r="AE135" s="188">
        <v>11</v>
      </c>
      <c r="AF135" s="188"/>
      <c r="AG135" s="189">
        <v>10.246</v>
      </c>
      <c r="AH135" s="75">
        <v>2</v>
      </c>
      <c r="AI135" s="75">
        <v>2</v>
      </c>
      <c r="AJ135" s="75">
        <v>0</v>
      </c>
      <c r="AK135" s="75">
        <v>1</v>
      </c>
      <c r="AL135" s="75">
        <v>9</v>
      </c>
      <c r="AM135" s="187">
        <v>14</v>
      </c>
      <c r="AN135" s="187"/>
      <c r="AO135" s="131">
        <v>1</v>
      </c>
      <c r="AP135" s="187">
        <v>0</v>
      </c>
      <c r="AQ135" s="187"/>
      <c r="AR135" s="75">
        <v>0</v>
      </c>
      <c r="AS135" s="187">
        <v>13</v>
      </c>
      <c r="AT135" s="187"/>
      <c r="AU135" s="75">
        <v>2</v>
      </c>
      <c r="AV135" s="74">
        <v>7.5741176470588227</v>
      </c>
      <c r="AW135" s="70">
        <v>12</v>
      </c>
      <c r="AX135" s="84"/>
      <c r="AY135" s="84"/>
      <c r="AZ135" s="84"/>
      <c r="BA135" s="137" t="s">
        <v>539</v>
      </c>
      <c r="BB135" s="36">
        <v>7.57</v>
      </c>
      <c r="BD135" s="43" t="s">
        <v>499</v>
      </c>
      <c r="BH135" s="133"/>
      <c r="BN135" s="133"/>
    </row>
    <row r="136" spans="1:66" s="42" customFormat="1" hidden="1" x14ac:dyDescent="0.25">
      <c r="A136" s="186">
        <v>178</v>
      </c>
      <c r="B136" s="186" t="s">
        <v>635</v>
      </c>
      <c r="C136" s="186" t="s">
        <v>636</v>
      </c>
      <c r="D136" s="186" t="s">
        <v>637</v>
      </c>
      <c r="E136" s="186" t="s">
        <v>381</v>
      </c>
      <c r="F136" s="187"/>
      <c r="G136" s="187"/>
      <c r="H136" s="187"/>
      <c r="I136" s="187">
        <v>8.5</v>
      </c>
      <c r="J136" s="187"/>
      <c r="K136" s="187"/>
      <c r="L136" s="187"/>
      <c r="M136" s="187"/>
      <c r="N136" s="187">
        <v>11.13</v>
      </c>
      <c r="O136" s="187"/>
      <c r="P136" s="187"/>
      <c r="Q136" s="187"/>
      <c r="R136" s="187"/>
      <c r="S136" s="187">
        <v>10.75</v>
      </c>
      <c r="T136" s="83">
        <v>10.126666666666667</v>
      </c>
      <c r="U136" s="38">
        <v>0</v>
      </c>
      <c r="V136" s="38">
        <v>6</v>
      </c>
      <c r="W136" s="38">
        <v>6</v>
      </c>
      <c r="X136" s="38">
        <v>18</v>
      </c>
      <c r="Y136" s="187">
        <v>11</v>
      </c>
      <c r="Z136" s="187">
        <v>13</v>
      </c>
      <c r="AA136" s="187"/>
      <c r="AB136" s="187"/>
      <c r="AC136" s="187"/>
      <c r="AD136" s="187">
        <v>4.25</v>
      </c>
      <c r="AE136" s="187">
        <v>18</v>
      </c>
      <c r="AF136" s="187"/>
      <c r="AG136" s="145">
        <v>10.1</v>
      </c>
      <c r="AH136" s="75">
        <v>2</v>
      </c>
      <c r="AI136" s="75">
        <v>2</v>
      </c>
      <c r="AJ136" s="75">
        <v>0</v>
      </c>
      <c r="AK136" s="75">
        <v>1</v>
      </c>
      <c r="AL136" s="75">
        <v>9</v>
      </c>
      <c r="AM136" s="187">
        <v>17</v>
      </c>
      <c r="AN136" s="187"/>
      <c r="AO136" s="131">
        <v>1</v>
      </c>
      <c r="AP136" s="187">
        <v>0</v>
      </c>
      <c r="AQ136" s="187"/>
      <c r="AR136" s="75">
        <v>0</v>
      </c>
      <c r="AS136" s="187">
        <v>11.5</v>
      </c>
      <c r="AT136" s="187"/>
      <c r="AU136" s="75">
        <v>2</v>
      </c>
      <c r="AV136" s="74">
        <v>10.68470588235294</v>
      </c>
      <c r="AW136" s="70">
        <v>30</v>
      </c>
      <c r="AX136" s="133"/>
      <c r="AY136" s="133"/>
      <c r="AZ136" s="133"/>
      <c r="BA136" s="137" t="s">
        <v>539</v>
      </c>
      <c r="BB136" s="36">
        <v>10.68</v>
      </c>
      <c r="BD136" s="43" t="s">
        <v>636</v>
      </c>
      <c r="BH136" s="133"/>
      <c r="BN136" s="133"/>
    </row>
    <row r="137" spans="1:66" s="42" customFormat="1" hidden="1" x14ac:dyDescent="0.25">
      <c r="A137" s="186">
        <v>188</v>
      </c>
      <c r="B137" s="186" t="s">
        <v>638</v>
      </c>
      <c r="C137" s="186" t="s">
        <v>411</v>
      </c>
      <c r="D137" s="186" t="s">
        <v>639</v>
      </c>
      <c r="E137" s="186" t="s">
        <v>381</v>
      </c>
      <c r="F137" s="187"/>
      <c r="G137" s="187"/>
      <c r="H137" s="187"/>
      <c r="I137" s="187">
        <v>7.25</v>
      </c>
      <c r="J137" s="187"/>
      <c r="K137" s="187"/>
      <c r="L137" s="187"/>
      <c r="M137" s="187"/>
      <c r="N137" s="187">
        <v>12</v>
      </c>
      <c r="O137" s="187"/>
      <c r="P137" s="187"/>
      <c r="Q137" s="187"/>
      <c r="R137" s="187"/>
      <c r="S137" s="187">
        <v>9.75</v>
      </c>
      <c r="T137" s="83">
        <v>9.6666666666666661</v>
      </c>
      <c r="U137" s="38">
        <v>0</v>
      </c>
      <c r="V137" s="38">
        <v>6</v>
      </c>
      <c r="W137" s="38">
        <v>0</v>
      </c>
      <c r="X137" s="38">
        <v>6</v>
      </c>
      <c r="Y137" s="187">
        <v>11.8</v>
      </c>
      <c r="Z137" s="187">
        <v>13</v>
      </c>
      <c r="AA137" s="187"/>
      <c r="AB137" s="187"/>
      <c r="AC137" s="187"/>
      <c r="AD137" s="187">
        <v>6</v>
      </c>
      <c r="AE137" s="187">
        <v>18</v>
      </c>
      <c r="AF137" s="187"/>
      <c r="AG137" s="145">
        <v>10.959999999999999</v>
      </c>
      <c r="AH137" s="75">
        <v>2</v>
      </c>
      <c r="AI137" s="75">
        <v>2</v>
      </c>
      <c r="AJ137" s="75">
        <v>0</v>
      </c>
      <c r="AK137" s="75">
        <v>1</v>
      </c>
      <c r="AL137" s="75">
        <v>9</v>
      </c>
      <c r="AM137" s="187">
        <v>17</v>
      </c>
      <c r="AN137" s="187"/>
      <c r="AO137" s="131">
        <v>1</v>
      </c>
      <c r="AP137" s="187">
        <v>0</v>
      </c>
      <c r="AQ137" s="187"/>
      <c r="AR137" s="75">
        <v>0</v>
      </c>
      <c r="AS137" s="187">
        <v>13.5</v>
      </c>
      <c r="AT137" s="187"/>
      <c r="AU137" s="75">
        <v>2</v>
      </c>
      <c r="AV137" s="74">
        <v>10.929411764705883</v>
      </c>
      <c r="AW137" s="70">
        <v>30</v>
      </c>
      <c r="AX137" s="133"/>
      <c r="AY137" s="133"/>
      <c r="AZ137" s="133"/>
      <c r="BA137" s="137" t="s">
        <v>539</v>
      </c>
      <c r="BB137" s="36">
        <v>10.93</v>
      </c>
      <c r="BD137" s="43" t="s">
        <v>411</v>
      </c>
      <c r="BH137" s="133"/>
      <c r="BN137" s="133"/>
    </row>
    <row r="138" spans="1:66" s="42" customFormat="1" hidden="1" x14ac:dyDescent="0.25">
      <c r="A138" s="186">
        <v>193</v>
      </c>
      <c r="B138" s="186" t="s">
        <v>640</v>
      </c>
      <c r="C138" s="186" t="s">
        <v>641</v>
      </c>
      <c r="D138" s="186" t="s">
        <v>642</v>
      </c>
      <c r="E138" s="186" t="s">
        <v>381</v>
      </c>
      <c r="F138" s="187"/>
      <c r="G138" s="187"/>
      <c r="H138" s="187"/>
      <c r="I138" s="187">
        <v>7.75</v>
      </c>
      <c r="J138" s="187"/>
      <c r="K138" s="187"/>
      <c r="L138" s="187"/>
      <c r="M138" s="187"/>
      <c r="N138" s="187">
        <v>12.75</v>
      </c>
      <c r="O138" s="187"/>
      <c r="P138" s="187"/>
      <c r="Q138" s="187"/>
      <c r="R138" s="187"/>
      <c r="S138" s="187">
        <v>6.5</v>
      </c>
      <c r="T138" s="83">
        <v>9</v>
      </c>
      <c r="U138" s="38">
        <v>0</v>
      </c>
      <c r="V138" s="38">
        <v>6</v>
      </c>
      <c r="W138" s="38">
        <v>0</v>
      </c>
      <c r="X138" s="38">
        <v>6</v>
      </c>
      <c r="Y138" s="187">
        <v>11.7</v>
      </c>
      <c r="Z138" s="187">
        <v>10</v>
      </c>
      <c r="AA138" s="187"/>
      <c r="AB138" s="187"/>
      <c r="AC138" s="187"/>
      <c r="AD138" s="187">
        <v>10.38</v>
      </c>
      <c r="AE138" s="187">
        <v>12</v>
      </c>
      <c r="AF138" s="187"/>
      <c r="AG138" s="145">
        <v>10.891999999999999</v>
      </c>
      <c r="AH138" s="75">
        <v>2</v>
      </c>
      <c r="AI138" s="75">
        <v>2</v>
      </c>
      <c r="AJ138" s="75">
        <v>4</v>
      </c>
      <c r="AK138" s="75">
        <v>1</v>
      </c>
      <c r="AL138" s="75">
        <v>9</v>
      </c>
      <c r="AM138" s="187">
        <v>15</v>
      </c>
      <c r="AN138" s="187"/>
      <c r="AO138" s="131">
        <v>1</v>
      </c>
      <c r="AP138" s="187">
        <v>0</v>
      </c>
      <c r="AQ138" s="187"/>
      <c r="AR138" s="75">
        <v>0</v>
      </c>
      <c r="AS138" s="187">
        <v>12</v>
      </c>
      <c r="AT138" s="187"/>
      <c r="AU138" s="75">
        <v>2</v>
      </c>
      <c r="AV138" s="74">
        <v>10.26235294117647</v>
      </c>
      <c r="AW138" s="70">
        <v>30</v>
      </c>
      <c r="AX138" s="133"/>
      <c r="AY138" s="133"/>
      <c r="AZ138" s="133"/>
      <c r="BA138" s="137" t="s">
        <v>539</v>
      </c>
      <c r="BB138" s="36">
        <v>10.26</v>
      </c>
      <c r="BD138" s="43" t="s">
        <v>641</v>
      </c>
      <c r="BH138" s="133"/>
      <c r="BN138" s="133"/>
    </row>
    <row r="139" spans="1:66" s="42" customFormat="1" hidden="1" x14ac:dyDescent="0.25">
      <c r="A139" s="186">
        <v>197</v>
      </c>
      <c r="B139" s="186" t="s">
        <v>643</v>
      </c>
      <c r="C139" s="186" t="s">
        <v>644</v>
      </c>
      <c r="D139" s="186" t="s">
        <v>645</v>
      </c>
      <c r="E139" s="186" t="s">
        <v>381</v>
      </c>
      <c r="F139" s="187"/>
      <c r="G139" s="187"/>
      <c r="H139" s="187"/>
      <c r="I139" s="187">
        <v>8.25</v>
      </c>
      <c r="J139" s="187"/>
      <c r="K139" s="187"/>
      <c r="L139" s="187"/>
      <c r="M139" s="187"/>
      <c r="N139" s="187">
        <v>11</v>
      </c>
      <c r="O139" s="187"/>
      <c r="P139" s="187"/>
      <c r="Q139" s="187"/>
      <c r="R139" s="187"/>
      <c r="S139" s="187">
        <v>9.25</v>
      </c>
      <c r="T139" s="83">
        <v>9.5</v>
      </c>
      <c r="U139" s="38">
        <v>0</v>
      </c>
      <c r="V139" s="38">
        <v>6</v>
      </c>
      <c r="W139" s="38">
        <v>0</v>
      </c>
      <c r="X139" s="38">
        <v>6</v>
      </c>
      <c r="Y139" s="187">
        <v>11</v>
      </c>
      <c r="Z139" s="187">
        <v>12</v>
      </c>
      <c r="AA139" s="187"/>
      <c r="AB139" s="187"/>
      <c r="AC139" s="187"/>
      <c r="AD139" s="187">
        <v>5.75</v>
      </c>
      <c r="AE139" s="187">
        <v>20</v>
      </c>
      <c r="AF139" s="187"/>
      <c r="AG139" s="145">
        <v>10.9</v>
      </c>
      <c r="AH139" s="75">
        <v>2</v>
      </c>
      <c r="AI139" s="75">
        <v>2</v>
      </c>
      <c r="AJ139" s="75">
        <v>0</v>
      </c>
      <c r="AK139" s="75">
        <v>1</v>
      </c>
      <c r="AL139" s="75">
        <v>9</v>
      </c>
      <c r="AM139" s="187">
        <v>14</v>
      </c>
      <c r="AN139" s="187"/>
      <c r="AO139" s="131">
        <v>1</v>
      </c>
      <c r="AP139" s="187">
        <v>0</v>
      </c>
      <c r="AQ139" s="187"/>
      <c r="AR139" s="75">
        <v>0</v>
      </c>
      <c r="AS139" s="187">
        <v>10.5</v>
      </c>
      <c r="AT139" s="187"/>
      <c r="AU139" s="75">
        <v>2</v>
      </c>
      <c r="AV139" s="74">
        <v>10.294117647058824</v>
      </c>
      <c r="AW139" s="70">
        <v>30</v>
      </c>
      <c r="AX139" s="133"/>
      <c r="AY139" s="133"/>
      <c r="AZ139" s="133"/>
      <c r="BA139" s="137" t="s">
        <v>539</v>
      </c>
      <c r="BB139" s="36">
        <v>10.029999999999999</v>
      </c>
      <c r="BD139" s="43" t="s">
        <v>644</v>
      </c>
      <c r="BH139" s="133"/>
      <c r="BN139" s="133"/>
    </row>
    <row r="140" spans="1:66" s="42" customFormat="1" hidden="1" x14ac:dyDescent="0.25">
      <c r="A140" s="186">
        <v>201</v>
      </c>
      <c r="B140" s="186" t="s">
        <v>646</v>
      </c>
      <c r="C140" s="186" t="s">
        <v>478</v>
      </c>
      <c r="D140" s="186" t="s">
        <v>78</v>
      </c>
      <c r="E140" s="186" t="s">
        <v>381</v>
      </c>
      <c r="F140" s="187"/>
      <c r="G140" s="187"/>
      <c r="H140" s="187"/>
      <c r="I140" s="187">
        <v>7.25</v>
      </c>
      <c r="J140" s="187"/>
      <c r="K140" s="187"/>
      <c r="L140" s="187"/>
      <c r="M140" s="187"/>
      <c r="N140" s="187">
        <v>11.88</v>
      </c>
      <c r="O140" s="187"/>
      <c r="P140" s="187"/>
      <c r="Q140" s="187"/>
      <c r="R140" s="187"/>
      <c r="S140" s="187">
        <v>9.25</v>
      </c>
      <c r="T140" s="83">
        <v>9.4600000000000009</v>
      </c>
      <c r="U140" s="38">
        <v>0</v>
      </c>
      <c r="V140" s="38">
        <v>6</v>
      </c>
      <c r="W140" s="38">
        <v>0</v>
      </c>
      <c r="X140" s="38">
        <v>6</v>
      </c>
      <c r="Y140" s="187">
        <v>12.5</v>
      </c>
      <c r="Z140" s="187">
        <v>11</v>
      </c>
      <c r="AA140" s="187"/>
      <c r="AB140" s="187"/>
      <c r="AC140" s="187"/>
      <c r="AD140" s="187">
        <v>8</v>
      </c>
      <c r="AE140" s="187">
        <v>11</v>
      </c>
      <c r="AF140" s="187"/>
      <c r="AG140" s="145">
        <v>10.1</v>
      </c>
      <c r="AH140" s="75">
        <v>2</v>
      </c>
      <c r="AI140" s="75">
        <v>2</v>
      </c>
      <c r="AJ140" s="75">
        <v>0</v>
      </c>
      <c r="AK140" s="75">
        <v>1</v>
      </c>
      <c r="AL140" s="75">
        <v>9</v>
      </c>
      <c r="AM140" s="187">
        <v>14</v>
      </c>
      <c r="AN140" s="187"/>
      <c r="AO140" s="131">
        <v>1</v>
      </c>
      <c r="AP140" s="187">
        <v>0</v>
      </c>
      <c r="AQ140" s="187"/>
      <c r="AR140" s="75">
        <v>0</v>
      </c>
      <c r="AS140" s="187">
        <v>14.5</v>
      </c>
      <c r="AT140" s="187"/>
      <c r="AU140" s="75">
        <v>2</v>
      </c>
      <c r="AV140" s="74">
        <v>10.508235294117648</v>
      </c>
      <c r="AW140" s="70">
        <v>30</v>
      </c>
      <c r="AX140" s="133"/>
      <c r="AY140" s="133"/>
      <c r="AZ140" s="133"/>
      <c r="BA140" s="137" t="s">
        <v>539</v>
      </c>
      <c r="BB140" s="36">
        <v>10.51</v>
      </c>
      <c r="BD140" s="43" t="s">
        <v>478</v>
      </c>
      <c r="BH140" s="133"/>
      <c r="BN140" s="133"/>
    </row>
    <row r="141" spans="1:66" s="42" customFormat="1" hidden="1" x14ac:dyDescent="0.25">
      <c r="A141" s="186">
        <v>204</v>
      </c>
      <c r="B141" s="186" t="s">
        <v>647</v>
      </c>
      <c r="C141" s="186" t="s">
        <v>648</v>
      </c>
      <c r="D141" s="186" t="s">
        <v>348</v>
      </c>
      <c r="E141" s="186" t="s">
        <v>385</v>
      </c>
      <c r="F141" s="187"/>
      <c r="G141" s="187"/>
      <c r="H141" s="187"/>
      <c r="I141" s="187">
        <v>6.5</v>
      </c>
      <c r="J141" s="187"/>
      <c r="K141" s="187"/>
      <c r="L141" s="187"/>
      <c r="M141" s="187"/>
      <c r="N141" s="187">
        <v>10.88</v>
      </c>
      <c r="O141" s="187"/>
      <c r="P141" s="187"/>
      <c r="Q141" s="187"/>
      <c r="R141" s="187"/>
      <c r="S141" s="187">
        <v>9.5</v>
      </c>
      <c r="T141" s="83">
        <v>8.9600000000000009</v>
      </c>
      <c r="U141" s="38">
        <v>0</v>
      </c>
      <c r="V141" s="38">
        <v>6</v>
      </c>
      <c r="W141" s="38">
        <v>0</v>
      </c>
      <c r="X141" s="38">
        <v>6</v>
      </c>
      <c r="Y141" s="187">
        <v>12.75</v>
      </c>
      <c r="Z141" s="187">
        <v>10</v>
      </c>
      <c r="AA141" s="187"/>
      <c r="AB141" s="187"/>
      <c r="AC141" s="187"/>
      <c r="AD141" s="187">
        <v>8</v>
      </c>
      <c r="AE141" s="187">
        <v>11</v>
      </c>
      <c r="AF141" s="187"/>
      <c r="AG141" s="145">
        <v>9.9499999999999993</v>
      </c>
      <c r="AH141" s="75">
        <v>2</v>
      </c>
      <c r="AI141" s="75">
        <v>2</v>
      </c>
      <c r="AJ141" s="75">
        <v>0</v>
      </c>
      <c r="AK141" s="75">
        <v>1</v>
      </c>
      <c r="AL141" s="75">
        <v>5</v>
      </c>
      <c r="AM141" s="187">
        <v>14</v>
      </c>
      <c r="AN141" s="187"/>
      <c r="AO141" s="131">
        <v>1</v>
      </c>
      <c r="AP141" s="187">
        <v>0</v>
      </c>
      <c r="AQ141" s="187"/>
      <c r="AR141" s="75">
        <v>0</v>
      </c>
      <c r="AS141" s="187">
        <v>13.5</v>
      </c>
      <c r="AT141" s="187"/>
      <c r="AU141" s="75">
        <v>2</v>
      </c>
      <c r="AV141" s="74">
        <v>10.081764705882353</v>
      </c>
      <c r="AW141" s="70">
        <v>30</v>
      </c>
      <c r="AX141" s="133"/>
      <c r="AY141" s="133"/>
      <c r="AZ141" s="133"/>
      <c r="BA141" s="137" t="s">
        <v>539</v>
      </c>
      <c r="BB141" s="36">
        <v>10.08</v>
      </c>
      <c r="BD141" s="43" t="s">
        <v>648</v>
      </c>
      <c r="BH141" s="133"/>
      <c r="BN141" s="133"/>
    </row>
    <row r="142" spans="1:66" s="42" customFormat="1" hidden="1" x14ac:dyDescent="0.25">
      <c r="A142" s="186">
        <v>205</v>
      </c>
      <c r="B142" s="186" t="s">
        <v>649</v>
      </c>
      <c r="C142" s="186" t="s">
        <v>650</v>
      </c>
      <c r="D142" s="186" t="s">
        <v>492</v>
      </c>
      <c r="E142" s="186" t="s">
        <v>385</v>
      </c>
      <c r="F142" s="187"/>
      <c r="G142" s="187"/>
      <c r="H142" s="187"/>
      <c r="I142" s="187">
        <v>10</v>
      </c>
      <c r="J142" s="187"/>
      <c r="K142" s="187"/>
      <c r="L142" s="187"/>
      <c r="M142" s="187"/>
      <c r="N142" s="187">
        <v>11.13</v>
      </c>
      <c r="O142" s="187"/>
      <c r="P142" s="187"/>
      <c r="Q142" s="187"/>
      <c r="R142" s="187"/>
      <c r="S142" s="187">
        <v>9.8800000000000008</v>
      </c>
      <c r="T142" s="83">
        <v>10.336666666666668</v>
      </c>
      <c r="U142" s="38">
        <v>6</v>
      </c>
      <c r="V142" s="38">
        <v>6</v>
      </c>
      <c r="W142" s="38">
        <v>0</v>
      </c>
      <c r="X142" s="38">
        <v>18</v>
      </c>
      <c r="Y142" s="187">
        <v>12.75</v>
      </c>
      <c r="Z142" s="187">
        <v>15</v>
      </c>
      <c r="AA142" s="187"/>
      <c r="AB142" s="187"/>
      <c r="AC142" s="187"/>
      <c r="AD142" s="187">
        <v>6.5</v>
      </c>
      <c r="AE142" s="187">
        <v>11</v>
      </c>
      <c r="AF142" s="187"/>
      <c r="AG142" s="145">
        <v>10.35</v>
      </c>
      <c r="AH142" s="75">
        <v>2</v>
      </c>
      <c r="AI142" s="75">
        <v>2</v>
      </c>
      <c r="AJ142" s="75">
        <v>0</v>
      </c>
      <c r="AK142" s="75">
        <v>1</v>
      </c>
      <c r="AL142" s="75">
        <v>9</v>
      </c>
      <c r="AM142" s="187">
        <v>14</v>
      </c>
      <c r="AN142" s="187"/>
      <c r="AO142" s="131">
        <v>1</v>
      </c>
      <c r="AP142" s="187">
        <v>0</v>
      </c>
      <c r="AQ142" s="187"/>
      <c r="AR142" s="75">
        <v>0</v>
      </c>
      <c r="AS142" s="187">
        <v>11</v>
      </c>
      <c r="AT142" s="187"/>
      <c r="AU142" s="75">
        <v>2</v>
      </c>
      <c r="AV142" s="74">
        <v>10.634117647058826</v>
      </c>
      <c r="AW142" s="70">
        <v>30</v>
      </c>
      <c r="AX142" s="133"/>
      <c r="AY142" s="133"/>
      <c r="AZ142" s="133"/>
      <c r="BA142" s="137" t="s">
        <v>539</v>
      </c>
      <c r="BB142" s="36">
        <v>10.63</v>
      </c>
      <c r="BD142" s="43" t="s">
        <v>650</v>
      </c>
      <c r="BH142" s="133"/>
      <c r="BN142" s="133"/>
    </row>
    <row r="143" spans="1:66" s="42" customFormat="1" hidden="1" x14ac:dyDescent="0.25">
      <c r="A143" s="186">
        <v>223</v>
      </c>
      <c r="B143" s="186" t="s">
        <v>651</v>
      </c>
      <c r="C143" s="186" t="s">
        <v>652</v>
      </c>
      <c r="D143" s="186" t="s">
        <v>653</v>
      </c>
      <c r="E143" s="186" t="s">
        <v>385</v>
      </c>
      <c r="F143" s="187"/>
      <c r="G143" s="187"/>
      <c r="H143" s="187"/>
      <c r="I143" s="187">
        <v>10</v>
      </c>
      <c r="J143" s="187"/>
      <c r="K143" s="187">
        <v>11.38</v>
      </c>
      <c r="L143" s="187"/>
      <c r="M143" s="187"/>
      <c r="N143" s="187">
        <v>11.38</v>
      </c>
      <c r="O143" s="187"/>
      <c r="P143" s="187"/>
      <c r="Q143" s="187"/>
      <c r="R143" s="187"/>
      <c r="S143" s="187">
        <v>4.5</v>
      </c>
      <c r="T143" s="83">
        <v>8.6266666666666669</v>
      </c>
      <c r="U143" s="38">
        <v>6</v>
      </c>
      <c r="V143" s="38">
        <v>6</v>
      </c>
      <c r="W143" s="38">
        <v>0</v>
      </c>
      <c r="X143" s="38">
        <v>12</v>
      </c>
      <c r="Y143" s="187">
        <v>10</v>
      </c>
      <c r="Z143" s="187">
        <v>10</v>
      </c>
      <c r="AA143" s="187"/>
      <c r="AB143" s="187"/>
      <c r="AC143" s="187"/>
      <c r="AD143" s="187"/>
      <c r="AE143" s="187">
        <v>11</v>
      </c>
      <c r="AF143" s="187"/>
      <c r="AG143" s="145">
        <v>6.2</v>
      </c>
      <c r="AH143" s="75">
        <v>2</v>
      </c>
      <c r="AI143" s="75">
        <v>2</v>
      </c>
      <c r="AJ143" s="75">
        <v>0</v>
      </c>
      <c r="AK143" s="75">
        <v>1</v>
      </c>
      <c r="AL143" s="75">
        <v>5</v>
      </c>
      <c r="AM143" s="187">
        <v>15</v>
      </c>
      <c r="AN143" s="187"/>
      <c r="AO143" s="131">
        <v>1</v>
      </c>
      <c r="AP143" s="187">
        <v>0</v>
      </c>
      <c r="AQ143" s="187"/>
      <c r="AR143" s="75">
        <v>0</v>
      </c>
      <c r="AS143" s="187">
        <v>12</v>
      </c>
      <c r="AT143" s="187"/>
      <c r="AU143" s="75">
        <v>2</v>
      </c>
      <c r="AV143" s="74">
        <v>8.6847058823529402</v>
      </c>
      <c r="AW143" s="70">
        <v>20</v>
      </c>
      <c r="AX143" s="84"/>
      <c r="AY143" s="84"/>
      <c r="AZ143" s="84"/>
      <c r="BA143" s="137" t="s">
        <v>539</v>
      </c>
      <c r="BB143" s="36">
        <v>9.33</v>
      </c>
      <c r="BD143" s="43" t="s">
        <v>652</v>
      </c>
      <c r="BH143" s="133"/>
      <c r="BN143" s="133"/>
    </row>
    <row r="144" spans="1:66" s="42" customFormat="1" hidden="1" x14ac:dyDescent="0.25">
      <c r="A144" s="186">
        <v>225</v>
      </c>
      <c r="B144" s="186" t="s">
        <v>654</v>
      </c>
      <c r="C144" s="186" t="s">
        <v>655</v>
      </c>
      <c r="D144" s="186" t="s">
        <v>353</v>
      </c>
      <c r="E144" s="186" t="s">
        <v>385</v>
      </c>
      <c r="F144" s="187"/>
      <c r="G144" s="187"/>
      <c r="H144" s="187"/>
      <c r="I144" s="187">
        <v>6.5</v>
      </c>
      <c r="J144" s="187"/>
      <c r="K144" s="187"/>
      <c r="L144" s="187"/>
      <c r="M144" s="187"/>
      <c r="N144" s="187">
        <v>11.25</v>
      </c>
      <c r="O144" s="187"/>
      <c r="P144" s="187"/>
      <c r="Q144" s="187"/>
      <c r="R144" s="187"/>
      <c r="S144" s="187">
        <v>9.75</v>
      </c>
      <c r="T144" s="83">
        <v>9.1666666666666661</v>
      </c>
      <c r="U144" s="38">
        <v>0</v>
      </c>
      <c r="V144" s="38">
        <v>6</v>
      </c>
      <c r="W144" s="38">
        <v>0</v>
      </c>
      <c r="X144" s="38">
        <v>6</v>
      </c>
      <c r="Y144" s="187">
        <v>12.75</v>
      </c>
      <c r="Z144" s="187">
        <v>10</v>
      </c>
      <c r="AA144" s="187"/>
      <c r="AB144" s="187"/>
      <c r="AC144" s="187"/>
      <c r="AD144" s="187">
        <v>4.75</v>
      </c>
      <c r="AE144" s="187">
        <v>19</v>
      </c>
      <c r="AF144" s="187"/>
      <c r="AG144" s="145">
        <v>10.25</v>
      </c>
      <c r="AH144" s="75">
        <v>2</v>
      </c>
      <c r="AI144" s="75">
        <v>2</v>
      </c>
      <c r="AJ144" s="75">
        <v>0</v>
      </c>
      <c r="AK144" s="75">
        <v>1</v>
      </c>
      <c r="AL144" s="75">
        <v>9</v>
      </c>
      <c r="AM144" s="187">
        <v>20</v>
      </c>
      <c r="AN144" s="187"/>
      <c r="AO144" s="131">
        <v>1</v>
      </c>
      <c r="AP144" s="187">
        <v>0</v>
      </c>
      <c r="AQ144" s="187"/>
      <c r="AR144" s="75">
        <v>0</v>
      </c>
      <c r="AS144" s="187">
        <v>13.5</v>
      </c>
      <c r="AT144" s="187"/>
      <c r="AU144" s="75">
        <v>2</v>
      </c>
      <c r="AV144" s="74">
        <v>10.632352941176471</v>
      </c>
      <c r="AW144" s="70">
        <v>30</v>
      </c>
      <c r="AX144" s="133"/>
      <c r="AY144" s="133"/>
      <c r="AZ144" s="133"/>
      <c r="BA144" s="137" t="s">
        <v>539</v>
      </c>
      <c r="BB144" s="36">
        <v>10.63</v>
      </c>
      <c r="BD144" s="43" t="s">
        <v>655</v>
      </c>
      <c r="BH144" s="133"/>
      <c r="BN144" s="133"/>
    </row>
    <row r="145" spans="1:66" s="42" customFormat="1" hidden="1" x14ac:dyDescent="0.25">
      <c r="A145" s="186">
        <v>227</v>
      </c>
      <c r="B145" s="186" t="s">
        <v>656</v>
      </c>
      <c r="C145" s="186" t="s">
        <v>414</v>
      </c>
      <c r="D145" s="186" t="s">
        <v>361</v>
      </c>
      <c r="E145" s="186" t="s">
        <v>385</v>
      </c>
      <c r="F145" s="187"/>
      <c r="G145" s="187"/>
      <c r="H145" s="187"/>
      <c r="I145" s="187">
        <v>7.5</v>
      </c>
      <c r="J145" s="187"/>
      <c r="K145" s="187"/>
      <c r="L145" s="187"/>
      <c r="M145" s="187"/>
      <c r="N145" s="187">
        <v>10.75</v>
      </c>
      <c r="O145" s="187"/>
      <c r="P145" s="187"/>
      <c r="Q145" s="187"/>
      <c r="R145" s="187"/>
      <c r="S145" s="187">
        <v>8.5</v>
      </c>
      <c r="T145" s="83">
        <v>8.9166666666666661</v>
      </c>
      <c r="U145" s="38">
        <v>0</v>
      </c>
      <c r="V145" s="38">
        <v>6</v>
      </c>
      <c r="W145" s="38">
        <v>0</v>
      </c>
      <c r="X145" s="38">
        <v>6</v>
      </c>
      <c r="Y145" s="187">
        <v>10</v>
      </c>
      <c r="Z145" s="187">
        <v>10</v>
      </c>
      <c r="AA145" s="187"/>
      <c r="AB145" s="187"/>
      <c r="AC145" s="187"/>
      <c r="AD145" s="187">
        <v>7</v>
      </c>
      <c r="AE145" s="187">
        <v>20</v>
      </c>
      <c r="AF145" s="187"/>
      <c r="AG145" s="145">
        <v>10.8</v>
      </c>
      <c r="AH145" s="75">
        <v>2</v>
      </c>
      <c r="AI145" s="75">
        <v>2</v>
      </c>
      <c r="AJ145" s="75">
        <v>0</v>
      </c>
      <c r="AK145" s="75">
        <v>1</v>
      </c>
      <c r="AL145" s="75">
        <v>9</v>
      </c>
      <c r="AM145" s="187">
        <v>20</v>
      </c>
      <c r="AN145" s="187"/>
      <c r="AO145" s="131">
        <v>1</v>
      </c>
      <c r="AP145" s="187">
        <v>10.25</v>
      </c>
      <c r="AQ145" s="187"/>
      <c r="AR145" s="75">
        <v>2</v>
      </c>
      <c r="AS145" s="187">
        <v>0</v>
      </c>
      <c r="AT145" s="187"/>
      <c r="AU145" s="75">
        <v>0</v>
      </c>
      <c r="AV145" s="74">
        <v>10.279411764705882</v>
      </c>
      <c r="AW145" s="70">
        <v>30</v>
      </c>
      <c r="AX145" s="133"/>
      <c r="AY145" s="133"/>
      <c r="AZ145" s="133"/>
      <c r="BA145" s="137" t="s">
        <v>539</v>
      </c>
      <c r="BB145" s="36">
        <v>10.28</v>
      </c>
      <c r="BD145" s="43" t="s">
        <v>414</v>
      </c>
      <c r="BH145" s="133"/>
      <c r="BN145" s="133"/>
    </row>
    <row r="146" spans="1:66" s="42" customFormat="1" hidden="1" x14ac:dyDescent="0.25">
      <c r="A146" s="186">
        <v>234</v>
      </c>
      <c r="B146" s="186" t="s">
        <v>657</v>
      </c>
      <c r="C146" s="186" t="s">
        <v>658</v>
      </c>
      <c r="D146" s="186" t="s">
        <v>424</v>
      </c>
      <c r="E146" s="186" t="s">
        <v>389</v>
      </c>
      <c r="F146" s="187"/>
      <c r="G146" s="187"/>
      <c r="H146" s="187"/>
      <c r="I146" s="187">
        <v>7.5</v>
      </c>
      <c r="J146" s="187"/>
      <c r="K146" s="187"/>
      <c r="L146" s="187"/>
      <c r="M146" s="187"/>
      <c r="N146" s="187">
        <v>7.38</v>
      </c>
      <c r="O146" s="187"/>
      <c r="P146" s="187"/>
      <c r="Q146" s="187"/>
      <c r="R146" s="187"/>
      <c r="S146" s="187">
        <v>6.13</v>
      </c>
      <c r="T146" s="83">
        <v>7.003333333333333</v>
      </c>
      <c r="U146" s="38">
        <v>0</v>
      </c>
      <c r="V146" s="38">
        <v>0</v>
      </c>
      <c r="W146" s="38">
        <v>0</v>
      </c>
      <c r="X146" s="38">
        <v>0</v>
      </c>
      <c r="Y146" s="187">
        <v>11.88</v>
      </c>
      <c r="Z146" s="187">
        <v>11.5</v>
      </c>
      <c r="AA146" s="187"/>
      <c r="AB146" s="187"/>
      <c r="AC146" s="187"/>
      <c r="AD146" s="187">
        <v>11.75</v>
      </c>
      <c r="AE146" s="187">
        <v>19.12</v>
      </c>
      <c r="AF146" s="187"/>
      <c r="AG146" s="145">
        <v>13.2</v>
      </c>
      <c r="AH146" s="75">
        <v>2</v>
      </c>
      <c r="AI146" s="75">
        <v>2</v>
      </c>
      <c r="AJ146" s="75">
        <v>4</v>
      </c>
      <c r="AK146" s="75">
        <v>1</v>
      </c>
      <c r="AL146" s="75">
        <v>9</v>
      </c>
      <c r="AM146" s="187">
        <v>20</v>
      </c>
      <c r="AN146" s="187"/>
      <c r="AO146" s="131">
        <v>1</v>
      </c>
      <c r="AP146" s="187">
        <v>0</v>
      </c>
      <c r="AQ146" s="187"/>
      <c r="AR146" s="75">
        <v>0</v>
      </c>
      <c r="AS146" s="187">
        <v>10.5</v>
      </c>
      <c r="AT146" s="187"/>
      <c r="AU146" s="75">
        <v>2</v>
      </c>
      <c r="AV146" s="74">
        <v>10.001764705882353</v>
      </c>
      <c r="AW146" s="70">
        <v>30</v>
      </c>
      <c r="AX146" s="133"/>
      <c r="AY146" s="133"/>
      <c r="AZ146" s="133"/>
      <c r="BA146" s="137" t="s">
        <v>539</v>
      </c>
      <c r="BB146" s="36">
        <v>10</v>
      </c>
      <c r="BD146" s="43" t="s">
        <v>658</v>
      </c>
      <c r="BH146" s="133"/>
      <c r="BN146" s="133"/>
    </row>
    <row r="147" spans="1:66" s="42" customFormat="1" hidden="1" x14ac:dyDescent="0.25">
      <c r="A147" s="186">
        <v>240</v>
      </c>
      <c r="B147" s="186" t="s">
        <v>659</v>
      </c>
      <c r="C147" s="186" t="s">
        <v>660</v>
      </c>
      <c r="D147" s="186" t="s">
        <v>490</v>
      </c>
      <c r="E147" s="186" t="s">
        <v>389</v>
      </c>
      <c r="F147" s="187"/>
      <c r="G147" s="187"/>
      <c r="H147" s="187"/>
      <c r="I147" s="187">
        <v>8</v>
      </c>
      <c r="J147" s="187"/>
      <c r="K147" s="187"/>
      <c r="L147" s="187"/>
      <c r="M147" s="187"/>
      <c r="N147" s="187">
        <v>7.75</v>
      </c>
      <c r="O147" s="187"/>
      <c r="P147" s="187"/>
      <c r="Q147" s="187"/>
      <c r="R147" s="187"/>
      <c r="S147" s="187">
        <v>8.3800000000000008</v>
      </c>
      <c r="T147" s="83">
        <v>8.0433333333333348</v>
      </c>
      <c r="U147" s="38">
        <v>0</v>
      </c>
      <c r="V147" s="38">
        <v>0</v>
      </c>
      <c r="W147" s="38">
        <v>0</v>
      </c>
      <c r="X147" s="38">
        <v>0</v>
      </c>
      <c r="Y147" s="187">
        <v>15</v>
      </c>
      <c r="Z147" s="187">
        <v>12.9</v>
      </c>
      <c r="AA147" s="187"/>
      <c r="AB147" s="187"/>
      <c r="AC147" s="187"/>
      <c r="AD147" s="187">
        <v>7.38</v>
      </c>
      <c r="AE147" s="187">
        <v>18</v>
      </c>
      <c r="AF147" s="187"/>
      <c r="AG147" s="145">
        <v>12.132</v>
      </c>
      <c r="AH147" s="75">
        <v>2</v>
      </c>
      <c r="AI147" s="75">
        <v>2</v>
      </c>
      <c r="AJ147" s="75">
        <v>0</v>
      </c>
      <c r="AK147" s="75">
        <v>1</v>
      </c>
      <c r="AL147" s="75">
        <v>9</v>
      </c>
      <c r="AM147" s="187">
        <v>16</v>
      </c>
      <c r="AN147" s="187"/>
      <c r="AO147" s="131">
        <v>1</v>
      </c>
      <c r="AP147" s="187">
        <v>0</v>
      </c>
      <c r="AQ147" s="187"/>
      <c r="AR147" s="75">
        <v>0</v>
      </c>
      <c r="AS147" s="187">
        <v>11</v>
      </c>
      <c r="AT147" s="187"/>
      <c r="AU147" s="75">
        <v>2</v>
      </c>
      <c r="AV147" s="74">
        <v>10.061764705882354</v>
      </c>
      <c r="AW147" s="70">
        <v>30</v>
      </c>
      <c r="AX147" s="133"/>
      <c r="AY147" s="133"/>
      <c r="AZ147" s="133"/>
      <c r="BA147" s="137" t="s">
        <v>539</v>
      </c>
      <c r="BB147" s="36">
        <v>10.06</v>
      </c>
      <c r="BD147" s="43" t="s">
        <v>660</v>
      </c>
      <c r="BH147" s="133"/>
      <c r="BN147" s="133"/>
    </row>
    <row r="148" spans="1:66" s="42" customFormat="1" hidden="1" x14ac:dyDescent="0.25">
      <c r="A148" s="186">
        <v>243</v>
      </c>
      <c r="B148" s="186" t="s">
        <v>661</v>
      </c>
      <c r="C148" s="186" t="s">
        <v>662</v>
      </c>
      <c r="D148" s="186" t="s">
        <v>663</v>
      </c>
      <c r="E148" s="186" t="s">
        <v>389</v>
      </c>
      <c r="F148" s="187"/>
      <c r="G148" s="187"/>
      <c r="H148" s="187"/>
      <c r="I148" s="187">
        <v>7.13</v>
      </c>
      <c r="J148" s="187"/>
      <c r="K148" s="187"/>
      <c r="L148" s="187"/>
      <c r="M148" s="187"/>
      <c r="N148" s="187">
        <v>6.88</v>
      </c>
      <c r="O148" s="187"/>
      <c r="P148" s="187"/>
      <c r="Q148" s="187"/>
      <c r="R148" s="187"/>
      <c r="S148" s="187">
        <v>6.5</v>
      </c>
      <c r="T148" s="83">
        <v>6.836666666666666</v>
      </c>
      <c r="U148" s="38">
        <v>0</v>
      </c>
      <c r="V148" s="38">
        <v>0</v>
      </c>
      <c r="W148" s="38">
        <v>0</v>
      </c>
      <c r="X148" s="38">
        <v>0</v>
      </c>
      <c r="Y148" s="187">
        <v>11.5</v>
      </c>
      <c r="Z148" s="187">
        <v>14.25</v>
      </c>
      <c r="AA148" s="187"/>
      <c r="AB148" s="187"/>
      <c r="AC148" s="187"/>
      <c r="AD148" s="187">
        <v>10</v>
      </c>
      <c r="AE148" s="187">
        <v>19</v>
      </c>
      <c r="AF148" s="187"/>
      <c r="AG148" s="145">
        <v>12.95</v>
      </c>
      <c r="AH148" s="75">
        <v>2</v>
      </c>
      <c r="AI148" s="75">
        <v>2</v>
      </c>
      <c r="AJ148" s="75">
        <v>4</v>
      </c>
      <c r="AK148" s="75">
        <v>1</v>
      </c>
      <c r="AL148" s="75">
        <v>9</v>
      </c>
      <c r="AM148" s="187">
        <v>18</v>
      </c>
      <c r="AN148" s="187"/>
      <c r="AO148" s="131">
        <v>1</v>
      </c>
      <c r="AP148" s="187">
        <v>0</v>
      </c>
      <c r="AQ148" s="187"/>
      <c r="AR148" s="75">
        <v>0</v>
      </c>
      <c r="AS148" s="187">
        <v>13.5</v>
      </c>
      <c r="AT148" s="187"/>
      <c r="AU148" s="75">
        <v>2</v>
      </c>
      <c r="AV148" s="74">
        <v>10.07529411764706</v>
      </c>
      <c r="AW148" s="70">
        <v>30</v>
      </c>
      <c r="AX148" s="133"/>
      <c r="AY148" s="133"/>
      <c r="AZ148" s="133"/>
      <c r="BA148" s="137" t="s">
        <v>539</v>
      </c>
      <c r="BB148" s="36">
        <v>10.07</v>
      </c>
      <c r="BD148" s="43" t="s">
        <v>662</v>
      </c>
      <c r="BH148" s="133"/>
      <c r="BN148" s="133"/>
    </row>
    <row r="149" spans="1:66" s="42" customFormat="1" hidden="1" x14ac:dyDescent="0.25">
      <c r="A149" s="186">
        <v>249</v>
      </c>
      <c r="B149" s="186" t="s">
        <v>664</v>
      </c>
      <c r="C149" s="186" t="s">
        <v>665</v>
      </c>
      <c r="D149" s="186" t="s">
        <v>456</v>
      </c>
      <c r="E149" s="186" t="s">
        <v>389</v>
      </c>
      <c r="F149" s="187"/>
      <c r="G149" s="187"/>
      <c r="H149" s="187"/>
      <c r="I149" s="187">
        <v>6.63</v>
      </c>
      <c r="J149" s="187"/>
      <c r="K149" s="187">
        <v>7.63</v>
      </c>
      <c r="L149" s="187"/>
      <c r="M149" s="187"/>
      <c r="N149" s="187">
        <v>7.63</v>
      </c>
      <c r="O149" s="187"/>
      <c r="P149" s="187"/>
      <c r="Q149" s="187"/>
      <c r="R149" s="187"/>
      <c r="S149" s="187">
        <v>8.75</v>
      </c>
      <c r="T149" s="83">
        <v>7.669999999999999</v>
      </c>
      <c r="U149" s="38">
        <v>0</v>
      </c>
      <c r="V149" s="38">
        <v>0</v>
      </c>
      <c r="W149" s="38">
        <v>0</v>
      </c>
      <c r="X149" s="38">
        <v>0</v>
      </c>
      <c r="Y149" s="188"/>
      <c r="Z149" s="188">
        <v>12.36</v>
      </c>
      <c r="AA149" s="188"/>
      <c r="AB149" s="188"/>
      <c r="AC149" s="188"/>
      <c r="AD149" s="188">
        <v>6.75</v>
      </c>
      <c r="AE149" s="188">
        <v>20</v>
      </c>
      <c r="AF149" s="188"/>
      <c r="AG149" s="189">
        <v>9.1720000000000006</v>
      </c>
      <c r="AH149" s="75">
        <v>0</v>
      </c>
      <c r="AI149" s="75">
        <v>2</v>
      </c>
      <c r="AJ149" s="75">
        <v>0</v>
      </c>
      <c r="AK149" s="75">
        <v>1</v>
      </c>
      <c r="AL149" s="75">
        <v>3</v>
      </c>
      <c r="AM149" s="187">
        <v>15</v>
      </c>
      <c r="AN149" s="187"/>
      <c r="AO149" s="131">
        <v>1</v>
      </c>
      <c r="AP149" s="187">
        <v>0</v>
      </c>
      <c r="AQ149" s="187"/>
      <c r="AR149" s="75">
        <v>0</v>
      </c>
      <c r="AS149" s="187">
        <v>15.5</v>
      </c>
      <c r="AT149" s="187"/>
      <c r="AU149" s="75">
        <v>2</v>
      </c>
      <c r="AV149" s="74">
        <v>9.4641176470588224</v>
      </c>
      <c r="AW149" s="70">
        <v>6</v>
      </c>
      <c r="AX149" s="84"/>
      <c r="AY149" s="84"/>
      <c r="AZ149" s="84"/>
      <c r="BA149" s="137" t="s">
        <v>539</v>
      </c>
      <c r="BB149" s="36">
        <v>9.8699999999999992</v>
      </c>
      <c r="BD149" s="43" t="s">
        <v>665</v>
      </c>
      <c r="BH149" s="133"/>
      <c r="BN149" s="133"/>
    </row>
    <row r="150" spans="1:66" s="42" customFormat="1" hidden="1" x14ac:dyDescent="0.25">
      <c r="A150" s="186">
        <v>263</v>
      </c>
      <c r="B150" s="186" t="s">
        <v>666</v>
      </c>
      <c r="C150" s="186" t="s">
        <v>667</v>
      </c>
      <c r="D150" s="186" t="s">
        <v>105</v>
      </c>
      <c r="E150" s="186" t="s">
        <v>397</v>
      </c>
      <c r="F150" s="187"/>
      <c r="G150" s="187"/>
      <c r="H150" s="187"/>
      <c r="I150" s="187">
        <v>5.5</v>
      </c>
      <c r="J150" s="187"/>
      <c r="K150" s="187"/>
      <c r="L150" s="187"/>
      <c r="M150" s="187"/>
      <c r="N150" s="187">
        <v>11.25</v>
      </c>
      <c r="O150" s="187"/>
      <c r="P150" s="187"/>
      <c r="Q150" s="187"/>
      <c r="R150" s="187"/>
      <c r="S150" s="187">
        <v>7.88</v>
      </c>
      <c r="T150" s="83">
        <v>8.2099999999999991</v>
      </c>
      <c r="U150" s="38">
        <v>0</v>
      </c>
      <c r="V150" s="38">
        <v>6</v>
      </c>
      <c r="W150" s="38">
        <v>0</v>
      </c>
      <c r="X150" s="38">
        <v>6</v>
      </c>
      <c r="Y150" s="187">
        <v>14.5</v>
      </c>
      <c r="Z150" s="187">
        <v>11</v>
      </c>
      <c r="AA150" s="187"/>
      <c r="AB150" s="187"/>
      <c r="AC150" s="187"/>
      <c r="AD150" s="187">
        <v>10.25</v>
      </c>
      <c r="AE150" s="187">
        <v>16</v>
      </c>
      <c r="AF150" s="187"/>
      <c r="AG150" s="145">
        <v>12.4</v>
      </c>
      <c r="AH150" s="75">
        <v>2</v>
      </c>
      <c r="AI150" s="75">
        <v>2</v>
      </c>
      <c r="AJ150" s="75">
        <v>4</v>
      </c>
      <c r="AK150" s="75">
        <v>1</v>
      </c>
      <c r="AL150" s="75">
        <v>9</v>
      </c>
      <c r="AM150" s="187">
        <v>17</v>
      </c>
      <c r="AN150" s="187"/>
      <c r="AO150" s="131">
        <v>1</v>
      </c>
      <c r="AP150" s="187">
        <v>0</v>
      </c>
      <c r="AQ150" s="187"/>
      <c r="AR150" s="75">
        <v>0</v>
      </c>
      <c r="AS150" s="187">
        <v>16.75</v>
      </c>
      <c r="AT150" s="187"/>
      <c r="AU150" s="75">
        <v>2</v>
      </c>
      <c r="AV150" s="74">
        <v>10.964117647058822</v>
      </c>
      <c r="AW150" s="70">
        <v>30</v>
      </c>
      <c r="AX150" s="133"/>
      <c r="AY150" s="133"/>
      <c r="AZ150" s="133"/>
      <c r="BA150" s="137" t="s">
        <v>539</v>
      </c>
      <c r="BB150" s="36">
        <v>10.96</v>
      </c>
      <c r="BD150" s="43" t="s">
        <v>667</v>
      </c>
      <c r="BH150" s="133"/>
      <c r="BN150" s="133"/>
    </row>
    <row r="151" spans="1:66" s="42" customFormat="1" hidden="1" x14ac:dyDescent="0.25">
      <c r="A151" s="186">
        <v>275</v>
      </c>
      <c r="B151" s="186" t="s">
        <v>668</v>
      </c>
      <c r="C151" s="186" t="s">
        <v>669</v>
      </c>
      <c r="D151" s="186" t="s">
        <v>670</v>
      </c>
      <c r="E151" s="186" t="s">
        <v>397</v>
      </c>
      <c r="F151" s="187"/>
      <c r="G151" s="187"/>
      <c r="H151" s="187"/>
      <c r="I151" s="187">
        <v>8</v>
      </c>
      <c r="J151" s="187"/>
      <c r="K151" s="187"/>
      <c r="L151" s="187"/>
      <c r="M151" s="187"/>
      <c r="N151" s="187">
        <v>7</v>
      </c>
      <c r="O151" s="187"/>
      <c r="P151" s="187"/>
      <c r="Q151" s="187"/>
      <c r="R151" s="187"/>
      <c r="S151" s="187">
        <v>7.88</v>
      </c>
      <c r="T151" s="83">
        <v>7.626666666666666</v>
      </c>
      <c r="U151" s="38">
        <v>0</v>
      </c>
      <c r="V151" s="38">
        <v>0</v>
      </c>
      <c r="W151" s="38">
        <v>0</v>
      </c>
      <c r="X151" s="38">
        <v>0</v>
      </c>
      <c r="Y151" s="187">
        <v>14.5</v>
      </c>
      <c r="Z151" s="187">
        <v>16</v>
      </c>
      <c r="AA151" s="187"/>
      <c r="AB151" s="187"/>
      <c r="AC151" s="187"/>
      <c r="AD151" s="187">
        <v>10</v>
      </c>
      <c r="AE151" s="187">
        <v>16</v>
      </c>
      <c r="AF151" s="187"/>
      <c r="AG151" s="145">
        <v>13.3</v>
      </c>
      <c r="AH151" s="75">
        <v>2</v>
      </c>
      <c r="AI151" s="75">
        <v>2</v>
      </c>
      <c r="AJ151" s="75">
        <v>4</v>
      </c>
      <c r="AK151" s="75">
        <v>1</v>
      </c>
      <c r="AL151" s="75">
        <v>9</v>
      </c>
      <c r="AM151" s="187">
        <v>16</v>
      </c>
      <c r="AN151" s="187"/>
      <c r="AO151" s="131">
        <v>1</v>
      </c>
      <c r="AP151" s="187">
        <v>10.5</v>
      </c>
      <c r="AQ151" s="187"/>
      <c r="AR151" s="75">
        <v>2</v>
      </c>
      <c r="AS151" s="187">
        <v>0</v>
      </c>
      <c r="AT151" s="187"/>
      <c r="AU151" s="75">
        <v>0</v>
      </c>
      <c r="AV151" s="74">
        <v>10.125882352941176</v>
      </c>
      <c r="AW151" s="70">
        <v>30</v>
      </c>
      <c r="AX151" s="133"/>
      <c r="AY151" s="133"/>
      <c r="AZ151" s="133"/>
      <c r="BA151" s="137" t="s">
        <v>539</v>
      </c>
      <c r="BB151" s="36">
        <v>10.130000000000001</v>
      </c>
      <c r="BD151" s="43" t="s">
        <v>669</v>
      </c>
      <c r="BH151" s="133"/>
      <c r="BN151" s="133"/>
    </row>
    <row r="152" spans="1:66" s="42" customFormat="1" hidden="1" x14ac:dyDescent="0.25">
      <c r="A152" s="186">
        <v>284</v>
      </c>
      <c r="B152" s="186" t="s">
        <v>671</v>
      </c>
      <c r="C152" s="186" t="s">
        <v>672</v>
      </c>
      <c r="D152" s="186" t="s">
        <v>673</v>
      </c>
      <c r="E152" s="186" t="s">
        <v>397</v>
      </c>
      <c r="F152" s="187"/>
      <c r="G152" s="187"/>
      <c r="H152" s="187"/>
      <c r="I152" s="187">
        <v>8</v>
      </c>
      <c r="J152" s="187"/>
      <c r="K152" s="187">
        <v>9.75</v>
      </c>
      <c r="L152" s="187"/>
      <c r="M152" s="187"/>
      <c r="N152" s="187">
        <v>9.75</v>
      </c>
      <c r="O152" s="187"/>
      <c r="P152" s="187"/>
      <c r="Q152" s="187"/>
      <c r="R152" s="187"/>
      <c r="S152" s="187">
        <v>8.8800000000000008</v>
      </c>
      <c r="T152" s="83">
        <v>8.8766666666666669</v>
      </c>
      <c r="U152" s="38">
        <v>0</v>
      </c>
      <c r="V152" s="38">
        <v>0</v>
      </c>
      <c r="W152" s="38">
        <v>0</v>
      </c>
      <c r="X152" s="38">
        <v>0</v>
      </c>
      <c r="Y152" s="187">
        <v>12.6</v>
      </c>
      <c r="Z152" s="187">
        <v>13.5</v>
      </c>
      <c r="AA152" s="187"/>
      <c r="AB152" s="187"/>
      <c r="AC152" s="187"/>
      <c r="AD152" s="187">
        <v>6.25</v>
      </c>
      <c r="AE152" s="187">
        <v>18</v>
      </c>
      <c r="AF152" s="187"/>
      <c r="AG152" s="145">
        <v>11.32</v>
      </c>
      <c r="AH152" s="75">
        <v>2</v>
      </c>
      <c r="AI152" s="75">
        <v>2</v>
      </c>
      <c r="AJ152" s="75">
        <v>0</v>
      </c>
      <c r="AK152" s="75">
        <v>1</v>
      </c>
      <c r="AL152" s="75">
        <v>9</v>
      </c>
      <c r="AM152" s="187">
        <v>14</v>
      </c>
      <c r="AN152" s="187"/>
      <c r="AO152" s="131">
        <v>1</v>
      </c>
      <c r="AP152" s="187">
        <v>0</v>
      </c>
      <c r="AQ152" s="187"/>
      <c r="AR152" s="75">
        <v>0</v>
      </c>
      <c r="AS152" s="187">
        <v>10</v>
      </c>
      <c r="AT152" s="187"/>
      <c r="AU152" s="75">
        <v>2</v>
      </c>
      <c r="AV152" s="74">
        <v>10.028823529411765</v>
      </c>
      <c r="AW152" s="70">
        <v>30</v>
      </c>
      <c r="AX152" s="84"/>
      <c r="AY152" s="84"/>
      <c r="AZ152" s="84"/>
      <c r="BA152" s="137" t="s">
        <v>539</v>
      </c>
      <c r="BB152" s="36">
        <v>9.9700000000000006</v>
      </c>
      <c r="BD152" s="43" t="s">
        <v>672</v>
      </c>
      <c r="BH152" s="133"/>
      <c r="BN152" s="133"/>
    </row>
    <row r="153" spans="1:66" s="42" customFormat="1" hidden="1" x14ac:dyDescent="0.25">
      <c r="A153" s="186">
        <v>325</v>
      </c>
      <c r="B153" s="186" t="s">
        <v>674</v>
      </c>
      <c r="C153" s="186" t="s">
        <v>488</v>
      </c>
      <c r="D153" s="186" t="s">
        <v>675</v>
      </c>
      <c r="E153" s="186" t="s">
        <v>401</v>
      </c>
      <c r="F153" s="187"/>
      <c r="G153" s="187"/>
      <c r="H153" s="187"/>
      <c r="I153" s="187">
        <v>11</v>
      </c>
      <c r="J153" s="187"/>
      <c r="K153" s="187"/>
      <c r="L153" s="187"/>
      <c r="M153" s="187"/>
      <c r="N153" s="187">
        <v>10.130000000000001</v>
      </c>
      <c r="O153" s="187"/>
      <c r="P153" s="187"/>
      <c r="Q153" s="187"/>
      <c r="R153" s="187"/>
      <c r="S153" s="187">
        <v>8.25</v>
      </c>
      <c r="T153" s="83">
        <v>9.7933333333333348</v>
      </c>
      <c r="U153" s="38">
        <v>6</v>
      </c>
      <c r="V153" s="38">
        <v>6</v>
      </c>
      <c r="W153" s="38">
        <v>0</v>
      </c>
      <c r="X153" s="38">
        <v>12</v>
      </c>
      <c r="Y153" s="187">
        <v>13.5</v>
      </c>
      <c r="Z153" s="187">
        <v>7</v>
      </c>
      <c r="AA153" s="187"/>
      <c r="AB153" s="187"/>
      <c r="AC153" s="187"/>
      <c r="AD153" s="187">
        <v>6</v>
      </c>
      <c r="AE153" s="187">
        <v>19</v>
      </c>
      <c r="AF153" s="187"/>
      <c r="AG153" s="145">
        <v>10.3</v>
      </c>
      <c r="AH153" s="75">
        <v>2</v>
      </c>
      <c r="AI153" s="75">
        <v>0</v>
      </c>
      <c r="AJ153" s="75">
        <v>0</v>
      </c>
      <c r="AK153" s="75">
        <v>1</v>
      </c>
      <c r="AL153" s="75">
        <v>9</v>
      </c>
      <c r="AM153" s="187">
        <v>18</v>
      </c>
      <c r="AN153" s="187"/>
      <c r="AO153" s="131">
        <v>1</v>
      </c>
      <c r="AP153" s="187">
        <v>0</v>
      </c>
      <c r="AQ153" s="187"/>
      <c r="AR153" s="75">
        <v>0</v>
      </c>
      <c r="AS153" s="187">
        <v>10</v>
      </c>
      <c r="AT153" s="187"/>
      <c r="AU153" s="75">
        <v>2</v>
      </c>
      <c r="AV153" s="74">
        <v>10.449411764705884</v>
      </c>
      <c r="AW153" s="70">
        <v>30</v>
      </c>
      <c r="AX153" s="133"/>
      <c r="AY153" s="133"/>
      <c r="AZ153" s="133"/>
      <c r="BA153" s="137" t="s">
        <v>539</v>
      </c>
      <c r="BB153" s="36">
        <v>10.45</v>
      </c>
      <c r="BD153" s="43" t="s">
        <v>488</v>
      </c>
      <c r="BH153" s="133"/>
      <c r="BN153" s="133"/>
    </row>
    <row r="154" spans="1:66" s="42" customFormat="1" hidden="1" x14ac:dyDescent="0.25">
      <c r="A154" s="186">
        <v>345</v>
      </c>
      <c r="B154" s="186" t="s">
        <v>676</v>
      </c>
      <c r="C154" s="186" t="s">
        <v>124</v>
      </c>
      <c r="D154" s="186" t="s">
        <v>677</v>
      </c>
      <c r="E154" s="186" t="s">
        <v>407</v>
      </c>
      <c r="F154" s="187"/>
      <c r="G154" s="187"/>
      <c r="H154" s="187"/>
      <c r="I154" s="187">
        <v>5.5</v>
      </c>
      <c r="J154" s="187"/>
      <c r="K154" s="187"/>
      <c r="L154" s="187"/>
      <c r="M154" s="187"/>
      <c r="N154" s="187">
        <v>9.8800000000000008</v>
      </c>
      <c r="O154" s="187"/>
      <c r="P154" s="187"/>
      <c r="Q154" s="187"/>
      <c r="R154" s="187"/>
      <c r="S154" s="187">
        <v>7.38</v>
      </c>
      <c r="T154" s="83">
        <v>7.5866666666666669</v>
      </c>
      <c r="U154" s="38">
        <v>0</v>
      </c>
      <c r="V154" s="38">
        <v>0</v>
      </c>
      <c r="W154" s="38">
        <v>0</v>
      </c>
      <c r="X154" s="38">
        <v>0</v>
      </c>
      <c r="Y154" s="187">
        <v>17.5</v>
      </c>
      <c r="Z154" s="187">
        <v>11</v>
      </c>
      <c r="AA154" s="187"/>
      <c r="AB154" s="187"/>
      <c r="AC154" s="187"/>
      <c r="AD154" s="187">
        <v>8</v>
      </c>
      <c r="AE154" s="187">
        <v>20</v>
      </c>
      <c r="AF154" s="187"/>
      <c r="AG154" s="145">
        <v>12.9</v>
      </c>
      <c r="AH154" s="75">
        <v>2</v>
      </c>
      <c r="AI154" s="75">
        <v>2</v>
      </c>
      <c r="AJ154" s="75">
        <v>0</v>
      </c>
      <c r="AK154" s="75">
        <v>1</v>
      </c>
      <c r="AL154" s="75">
        <v>9</v>
      </c>
      <c r="AM154" s="187">
        <v>17</v>
      </c>
      <c r="AN154" s="187"/>
      <c r="AO154" s="131">
        <v>1</v>
      </c>
      <c r="AP154" s="187">
        <v>10.75</v>
      </c>
      <c r="AQ154" s="187"/>
      <c r="AR154" s="75">
        <v>2</v>
      </c>
      <c r="AS154" s="187">
        <v>0</v>
      </c>
      <c r="AT154" s="187"/>
      <c r="AU154" s="75">
        <v>0</v>
      </c>
      <c r="AV154" s="74">
        <v>10.07529411764706</v>
      </c>
      <c r="AW154" s="70">
        <v>30</v>
      </c>
      <c r="AX154" s="133"/>
      <c r="AY154" s="133"/>
      <c r="AZ154" s="133"/>
      <c r="BA154" s="137" t="s">
        <v>539</v>
      </c>
      <c r="BB154" s="36">
        <v>10.039999999999999</v>
      </c>
      <c r="BD154" s="43" t="s">
        <v>124</v>
      </c>
      <c r="BH154" s="133"/>
      <c r="BN154" s="133"/>
    </row>
    <row r="155" spans="1:66" s="42" customFormat="1" hidden="1" x14ac:dyDescent="0.25">
      <c r="A155" s="186">
        <v>353</v>
      </c>
      <c r="B155" s="186" t="s">
        <v>678</v>
      </c>
      <c r="C155" s="186" t="s">
        <v>679</v>
      </c>
      <c r="D155" s="186" t="s">
        <v>485</v>
      </c>
      <c r="E155" s="186" t="s">
        <v>407</v>
      </c>
      <c r="F155" s="187"/>
      <c r="G155" s="187"/>
      <c r="H155" s="187"/>
      <c r="I155" s="187">
        <v>5.13</v>
      </c>
      <c r="J155" s="187"/>
      <c r="K155" s="187">
        <v>6</v>
      </c>
      <c r="L155" s="187"/>
      <c r="M155" s="187"/>
      <c r="N155" s="187">
        <v>6</v>
      </c>
      <c r="O155" s="187"/>
      <c r="P155" s="187"/>
      <c r="Q155" s="187"/>
      <c r="R155" s="187"/>
      <c r="S155" s="187">
        <v>7.38</v>
      </c>
      <c r="T155" s="83">
        <v>6.169999999999999</v>
      </c>
      <c r="U155" s="38">
        <v>0</v>
      </c>
      <c r="V155" s="38">
        <v>0</v>
      </c>
      <c r="W155" s="38">
        <v>0</v>
      </c>
      <c r="X155" s="38">
        <v>0</v>
      </c>
      <c r="Y155" s="188">
        <v>8.35</v>
      </c>
      <c r="Z155" s="188">
        <v>13.5</v>
      </c>
      <c r="AA155" s="188"/>
      <c r="AB155" s="188"/>
      <c r="AC155" s="188"/>
      <c r="AD155" s="188">
        <v>8.43</v>
      </c>
      <c r="AE155" s="188">
        <v>13</v>
      </c>
      <c r="AF155" s="188"/>
      <c r="AG155" s="189">
        <v>10.342000000000001</v>
      </c>
      <c r="AH155" s="75">
        <v>0</v>
      </c>
      <c r="AI155" s="75">
        <v>2</v>
      </c>
      <c r="AJ155" s="75">
        <v>0</v>
      </c>
      <c r="AK155" s="75">
        <v>1</v>
      </c>
      <c r="AL155" s="75">
        <v>9</v>
      </c>
      <c r="AM155" s="187">
        <v>16</v>
      </c>
      <c r="AN155" s="187"/>
      <c r="AO155" s="131">
        <v>1</v>
      </c>
      <c r="AP155" s="187">
        <v>0</v>
      </c>
      <c r="AQ155" s="187"/>
      <c r="AR155" s="75">
        <v>0</v>
      </c>
      <c r="AS155" s="187">
        <v>10</v>
      </c>
      <c r="AT155" s="187"/>
      <c r="AU155" s="75">
        <v>2</v>
      </c>
      <c r="AV155" s="74">
        <v>8.4258823529411764</v>
      </c>
      <c r="AW155" s="70">
        <v>12</v>
      </c>
      <c r="AX155" s="84"/>
      <c r="AY155" s="84"/>
      <c r="AZ155" s="84"/>
      <c r="BA155" s="137" t="s">
        <v>539</v>
      </c>
      <c r="BB155" s="36">
        <v>8.42</v>
      </c>
      <c r="BD155" s="43" t="s">
        <v>679</v>
      </c>
      <c r="BH155" s="133"/>
      <c r="BN155" s="133"/>
    </row>
    <row r="156" spans="1:66" s="42" customFormat="1" hidden="1" x14ac:dyDescent="0.25">
      <c r="A156" s="186">
        <v>371</v>
      </c>
      <c r="B156" s="186" t="s">
        <v>680</v>
      </c>
      <c r="C156" s="186" t="s">
        <v>681</v>
      </c>
      <c r="D156" s="186" t="s">
        <v>428</v>
      </c>
      <c r="E156" s="186" t="s">
        <v>413</v>
      </c>
      <c r="F156" s="187"/>
      <c r="G156" s="187"/>
      <c r="H156" s="187"/>
      <c r="I156" s="187">
        <v>8.5</v>
      </c>
      <c r="J156" s="187"/>
      <c r="K156" s="187"/>
      <c r="L156" s="187"/>
      <c r="M156" s="187"/>
      <c r="N156" s="187">
        <v>7.75</v>
      </c>
      <c r="O156" s="187"/>
      <c r="P156" s="187"/>
      <c r="Q156" s="187"/>
      <c r="R156" s="187"/>
      <c r="S156" s="187">
        <v>7.2</v>
      </c>
      <c r="T156" s="83">
        <v>7.8166666666666664</v>
      </c>
      <c r="U156" s="38">
        <v>0</v>
      </c>
      <c r="V156" s="38">
        <v>0</v>
      </c>
      <c r="W156" s="38">
        <v>0</v>
      </c>
      <c r="X156" s="38">
        <v>0</v>
      </c>
      <c r="Y156" s="187">
        <v>13.38</v>
      </c>
      <c r="Z156" s="187">
        <v>15.5</v>
      </c>
      <c r="AA156" s="187"/>
      <c r="AB156" s="187"/>
      <c r="AC156" s="187"/>
      <c r="AD156" s="187">
        <v>7.25</v>
      </c>
      <c r="AE156" s="187">
        <v>15</v>
      </c>
      <c r="AF156" s="187"/>
      <c r="AG156" s="145">
        <v>11.676</v>
      </c>
      <c r="AH156" s="75">
        <v>2</v>
      </c>
      <c r="AI156" s="75">
        <v>2</v>
      </c>
      <c r="AJ156" s="75">
        <v>0</v>
      </c>
      <c r="AK156" s="75">
        <v>1</v>
      </c>
      <c r="AL156" s="75">
        <v>9</v>
      </c>
      <c r="AM156" s="187">
        <v>17</v>
      </c>
      <c r="AN156" s="187"/>
      <c r="AO156" s="131">
        <v>1</v>
      </c>
      <c r="AP156" s="187">
        <v>0</v>
      </c>
      <c r="AQ156" s="187"/>
      <c r="AR156" s="75">
        <v>0</v>
      </c>
      <c r="AS156" s="187">
        <v>13.25</v>
      </c>
      <c r="AT156" s="187"/>
      <c r="AU156" s="75">
        <v>2</v>
      </c>
      <c r="AV156" s="74">
        <v>10.131176470588235</v>
      </c>
      <c r="AW156" s="70">
        <v>30</v>
      </c>
      <c r="AX156" s="133"/>
      <c r="AY156" s="133"/>
      <c r="AZ156" s="133"/>
      <c r="BA156" s="137" t="s">
        <v>539</v>
      </c>
      <c r="BB156" s="36">
        <v>10.130000000000001</v>
      </c>
      <c r="BD156" s="43" t="s">
        <v>681</v>
      </c>
      <c r="BH156" s="133"/>
      <c r="BN156" s="133"/>
    </row>
    <row r="157" spans="1:66" s="42" customFormat="1" hidden="1" x14ac:dyDescent="0.25">
      <c r="A157" s="186">
        <v>394</v>
      </c>
      <c r="B157" s="186" t="s">
        <v>682</v>
      </c>
      <c r="C157" s="186" t="s">
        <v>510</v>
      </c>
      <c r="D157" s="186" t="s">
        <v>683</v>
      </c>
      <c r="E157" s="186" t="s">
        <v>416</v>
      </c>
      <c r="F157" s="187"/>
      <c r="G157" s="187"/>
      <c r="H157" s="187"/>
      <c r="I157" s="187">
        <v>10.38</v>
      </c>
      <c r="J157" s="187"/>
      <c r="K157" s="187"/>
      <c r="L157" s="187"/>
      <c r="M157" s="187"/>
      <c r="N157" s="187">
        <v>7.5</v>
      </c>
      <c r="O157" s="187"/>
      <c r="P157" s="187"/>
      <c r="Q157" s="187"/>
      <c r="R157" s="187"/>
      <c r="S157" s="187">
        <v>5.63</v>
      </c>
      <c r="T157" s="83">
        <v>7.8366666666666669</v>
      </c>
      <c r="U157" s="38">
        <v>6</v>
      </c>
      <c r="V157" s="38">
        <v>0</v>
      </c>
      <c r="W157" s="38">
        <v>0</v>
      </c>
      <c r="X157" s="38">
        <v>6</v>
      </c>
      <c r="Y157" s="187">
        <v>10.5</v>
      </c>
      <c r="Z157" s="187">
        <v>7.5</v>
      </c>
      <c r="AA157" s="187"/>
      <c r="AB157" s="187"/>
      <c r="AC157" s="187"/>
      <c r="AD157" s="187">
        <v>8.25</v>
      </c>
      <c r="AE157" s="187">
        <v>20</v>
      </c>
      <c r="AF157" s="187"/>
      <c r="AG157" s="145">
        <v>10.9</v>
      </c>
      <c r="AH157" s="75">
        <v>2</v>
      </c>
      <c r="AI157" s="75">
        <v>0</v>
      </c>
      <c r="AJ157" s="75">
        <v>0</v>
      </c>
      <c r="AK157" s="75">
        <v>1</v>
      </c>
      <c r="AL157" s="75">
        <v>9</v>
      </c>
      <c r="AM157" s="187">
        <v>20</v>
      </c>
      <c r="AN157" s="187"/>
      <c r="AO157" s="131">
        <v>1</v>
      </c>
      <c r="AP157" s="187">
        <v>0</v>
      </c>
      <c r="AQ157" s="187"/>
      <c r="AR157" s="75">
        <v>0</v>
      </c>
      <c r="AS157" s="187">
        <v>13</v>
      </c>
      <c r="AT157" s="187"/>
      <c r="AU157" s="75">
        <v>2</v>
      </c>
      <c r="AV157" s="74">
        <v>10.060588235294118</v>
      </c>
      <c r="AW157" s="70">
        <v>30</v>
      </c>
      <c r="AX157" s="133"/>
      <c r="AY157" s="133"/>
      <c r="AZ157" s="133"/>
      <c r="BA157" s="137" t="s">
        <v>539</v>
      </c>
      <c r="BB157" s="36">
        <v>10.06</v>
      </c>
      <c r="BD157" s="43" t="s">
        <v>510</v>
      </c>
      <c r="BH157" s="133"/>
      <c r="BN157" s="133"/>
    </row>
    <row r="158" spans="1:66" s="42" customFormat="1" hidden="1" x14ac:dyDescent="0.25">
      <c r="A158" s="186">
        <v>398</v>
      </c>
      <c r="B158" s="186" t="s">
        <v>684</v>
      </c>
      <c r="C158" s="186" t="s">
        <v>391</v>
      </c>
      <c r="D158" s="186" t="s">
        <v>685</v>
      </c>
      <c r="E158" s="186" t="s">
        <v>416</v>
      </c>
      <c r="F158" s="187"/>
      <c r="G158" s="187"/>
      <c r="H158" s="187"/>
      <c r="I158" s="187">
        <v>7.25</v>
      </c>
      <c r="J158" s="187"/>
      <c r="K158" s="187"/>
      <c r="L158" s="187"/>
      <c r="M158" s="187"/>
      <c r="N158" s="187">
        <v>8.75</v>
      </c>
      <c r="O158" s="187"/>
      <c r="P158" s="187"/>
      <c r="Q158" s="187"/>
      <c r="R158" s="187"/>
      <c r="S158" s="187">
        <v>6.38</v>
      </c>
      <c r="T158" s="83">
        <v>7.46</v>
      </c>
      <c r="U158" s="38">
        <v>0</v>
      </c>
      <c r="V158" s="38">
        <v>0</v>
      </c>
      <c r="W158" s="38">
        <v>0</v>
      </c>
      <c r="X158" s="38">
        <v>0</v>
      </c>
      <c r="Y158" s="187">
        <v>11</v>
      </c>
      <c r="Z158" s="187">
        <v>5.5</v>
      </c>
      <c r="AA158" s="187"/>
      <c r="AB158" s="187"/>
      <c r="AC158" s="187"/>
      <c r="AD158" s="187">
        <v>10.25</v>
      </c>
      <c r="AE158" s="187">
        <v>20</v>
      </c>
      <c r="AF158" s="187"/>
      <c r="AG158" s="145">
        <v>11.4</v>
      </c>
      <c r="AH158" s="75">
        <v>2</v>
      </c>
      <c r="AI158" s="75">
        <v>0</v>
      </c>
      <c r="AJ158" s="75">
        <v>4</v>
      </c>
      <c r="AK158" s="75">
        <v>1</v>
      </c>
      <c r="AL158" s="75">
        <v>9</v>
      </c>
      <c r="AM158" s="187">
        <v>18</v>
      </c>
      <c r="AN158" s="187"/>
      <c r="AO158" s="131">
        <v>1</v>
      </c>
      <c r="AP158" s="187">
        <v>0</v>
      </c>
      <c r="AQ158" s="187"/>
      <c r="AR158" s="75">
        <v>0</v>
      </c>
      <c r="AS158" s="187">
        <v>16.5</v>
      </c>
      <c r="AT158" s="187"/>
      <c r="AU158" s="75">
        <v>2</v>
      </c>
      <c r="AV158" s="74">
        <v>10.302352941176469</v>
      </c>
      <c r="AW158" s="70">
        <v>30</v>
      </c>
      <c r="AX158" s="133"/>
      <c r="AY158" s="133"/>
      <c r="AZ158" s="133"/>
      <c r="BA158" s="137" t="s">
        <v>539</v>
      </c>
      <c r="BB158" s="36">
        <v>10.3</v>
      </c>
      <c r="BD158" s="43" t="s">
        <v>391</v>
      </c>
      <c r="BH158" s="133"/>
      <c r="BN158" s="133"/>
    </row>
    <row r="159" spans="1:66" s="42" customFormat="1" hidden="1" x14ac:dyDescent="0.25">
      <c r="A159" s="186">
        <v>401</v>
      </c>
      <c r="B159" s="186" t="s">
        <v>686</v>
      </c>
      <c r="C159" s="186" t="s">
        <v>687</v>
      </c>
      <c r="D159" s="186" t="s">
        <v>331</v>
      </c>
      <c r="E159" s="186" t="s">
        <v>416</v>
      </c>
      <c r="F159" s="187"/>
      <c r="G159" s="187"/>
      <c r="H159" s="187"/>
      <c r="I159" s="187">
        <v>10</v>
      </c>
      <c r="J159" s="187"/>
      <c r="K159" s="187"/>
      <c r="L159" s="187"/>
      <c r="M159" s="187"/>
      <c r="N159" s="187">
        <v>9.1300000000000008</v>
      </c>
      <c r="O159" s="187"/>
      <c r="P159" s="187"/>
      <c r="Q159" s="187"/>
      <c r="R159" s="187"/>
      <c r="S159" s="187">
        <v>7.55</v>
      </c>
      <c r="T159" s="83">
        <v>8.8933333333333344</v>
      </c>
      <c r="U159" s="38">
        <v>6</v>
      </c>
      <c r="V159" s="38">
        <v>0</v>
      </c>
      <c r="W159" s="38">
        <v>0</v>
      </c>
      <c r="X159" s="38">
        <v>6</v>
      </c>
      <c r="Y159" s="187">
        <v>12.75</v>
      </c>
      <c r="Z159" s="187">
        <v>6.5</v>
      </c>
      <c r="AA159" s="187"/>
      <c r="AB159" s="187"/>
      <c r="AC159" s="187"/>
      <c r="AD159" s="187">
        <v>6.5</v>
      </c>
      <c r="AE159" s="187">
        <v>20</v>
      </c>
      <c r="AF159" s="187"/>
      <c r="AG159" s="145">
        <v>10.45</v>
      </c>
      <c r="AH159" s="75">
        <v>2</v>
      </c>
      <c r="AI159" s="75">
        <v>0</v>
      </c>
      <c r="AJ159" s="75">
        <v>0</v>
      </c>
      <c r="AK159" s="75">
        <v>1</v>
      </c>
      <c r="AL159" s="75">
        <v>9</v>
      </c>
      <c r="AM159" s="187">
        <v>16</v>
      </c>
      <c r="AN159" s="187"/>
      <c r="AO159" s="131">
        <v>1</v>
      </c>
      <c r="AP159" s="187">
        <v>12.75</v>
      </c>
      <c r="AQ159" s="187"/>
      <c r="AR159" s="75">
        <v>2</v>
      </c>
      <c r="AS159" s="187">
        <v>0</v>
      </c>
      <c r="AT159" s="187"/>
      <c r="AU159" s="75">
        <v>0</v>
      </c>
      <c r="AV159" s="74">
        <v>10.22294117647059</v>
      </c>
      <c r="AW159" s="70">
        <v>30</v>
      </c>
      <c r="AX159" s="133"/>
      <c r="AY159" s="133"/>
      <c r="AZ159" s="133"/>
      <c r="BA159" s="137" t="s">
        <v>539</v>
      </c>
      <c r="BB159" s="36">
        <v>10.220000000000001</v>
      </c>
      <c r="BD159" s="43" t="s">
        <v>687</v>
      </c>
      <c r="BH159" s="133"/>
      <c r="BN159" s="133"/>
    </row>
    <row r="160" spans="1:66" s="42" customFormat="1" hidden="1" x14ac:dyDescent="0.25">
      <c r="A160" s="186">
        <v>402</v>
      </c>
      <c r="B160" s="186" t="s">
        <v>688</v>
      </c>
      <c r="C160" s="186" t="s">
        <v>689</v>
      </c>
      <c r="D160" s="186" t="s">
        <v>690</v>
      </c>
      <c r="E160" s="186" t="s">
        <v>416</v>
      </c>
      <c r="F160" s="187"/>
      <c r="G160" s="187"/>
      <c r="H160" s="187"/>
      <c r="I160" s="187">
        <v>10</v>
      </c>
      <c r="J160" s="187"/>
      <c r="K160" s="187"/>
      <c r="L160" s="187"/>
      <c r="M160" s="187"/>
      <c r="N160" s="187">
        <v>7.75</v>
      </c>
      <c r="O160" s="187"/>
      <c r="P160" s="187"/>
      <c r="Q160" s="187"/>
      <c r="R160" s="187"/>
      <c r="S160" s="187">
        <v>7.75</v>
      </c>
      <c r="T160" s="83">
        <v>8.5</v>
      </c>
      <c r="U160" s="38">
        <v>6</v>
      </c>
      <c r="V160" s="38">
        <v>0</v>
      </c>
      <c r="W160" s="38">
        <v>0</v>
      </c>
      <c r="X160" s="38">
        <v>6</v>
      </c>
      <c r="Y160" s="187">
        <v>15</v>
      </c>
      <c r="Z160" s="187">
        <v>7.25</v>
      </c>
      <c r="AA160" s="187"/>
      <c r="AB160" s="187"/>
      <c r="AC160" s="187"/>
      <c r="AD160" s="187">
        <v>10.5</v>
      </c>
      <c r="AE160" s="187">
        <v>11</v>
      </c>
      <c r="AF160" s="187"/>
      <c r="AG160" s="145">
        <v>10.85</v>
      </c>
      <c r="AH160" s="75">
        <v>2</v>
      </c>
      <c r="AI160" s="75">
        <v>0</v>
      </c>
      <c r="AJ160" s="75">
        <v>4</v>
      </c>
      <c r="AK160" s="75">
        <v>1</v>
      </c>
      <c r="AL160" s="75">
        <v>9</v>
      </c>
      <c r="AM160" s="187">
        <v>11</v>
      </c>
      <c r="AN160" s="187"/>
      <c r="AO160" s="131">
        <v>1</v>
      </c>
      <c r="AP160" s="187">
        <v>0</v>
      </c>
      <c r="AQ160" s="187"/>
      <c r="AR160" s="75">
        <v>0</v>
      </c>
      <c r="AS160" s="187">
        <v>16</v>
      </c>
      <c r="AT160" s="187"/>
      <c r="AU160" s="75">
        <v>2</v>
      </c>
      <c r="AV160" s="74">
        <v>10.220588235294118</v>
      </c>
      <c r="AW160" s="70">
        <v>30</v>
      </c>
      <c r="AX160" s="133"/>
      <c r="AY160" s="133"/>
      <c r="AZ160" s="133"/>
      <c r="BA160" s="137" t="s">
        <v>539</v>
      </c>
      <c r="BB160" s="36">
        <v>10.220000000000001</v>
      </c>
      <c r="BD160" s="43" t="s">
        <v>689</v>
      </c>
      <c r="BH160" s="133"/>
      <c r="BN160" s="133"/>
    </row>
    <row r="161" spans="1:66" s="42" customFormat="1" hidden="1" x14ac:dyDescent="0.25">
      <c r="A161" s="186">
        <v>417</v>
      </c>
      <c r="B161" s="186" t="s">
        <v>691</v>
      </c>
      <c r="C161" s="186" t="s">
        <v>511</v>
      </c>
      <c r="D161" s="186" t="s">
        <v>692</v>
      </c>
      <c r="E161" s="186" t="s">
        <v>423</v>
      </c>
      <c r="F161" s="187"/>
      <c r="G161" s="187"/>
      <c r="H161" s="187"/>
      <c r="I161" s="187">
        <v>10.25</v>
      </c>
      <c r="J161" s="187"/>
      <c r="K161" s="187"/>
      <c r="L161" s="187"/>
      <c r="M161" s="187"/>
      <c r="N161" s="187">
        <v>6.5</v>
      </c>
      <c r="O161" s="187"/>
      <c r="P161" s="187"/>
      <c r="Q161" s="187"/>
      <c r="R161" s="187"/>
      <c r="S161" s="187">
        <v>8.1300000000000008</v>
      </c>
      <c r="T161" s="83">
        <v>8.2933333333333348</v>
      </c>
      <c r="U161" s="38">
        <v>6</v>
      </c>
      <c r="V161" s="38">
        <v>0</v>
      </c>
      <c r="W161" s="38">
        <v>0</v>
      </c>
      <c r="X161" s="38">
        <v>6</v>
      </c>
      <c r="Y161" s="187">
        <v>9.25</v>
      </c>
      <c r="Z161" s="187">
        <v>15</v>
      </c>
      <c r="AA161" s="187"/>
      <c r="AB161" s="187"/>
      <c r="AC161" s="187"/>
      <c r="AD161" s="187">
        <v>10</v>
      </c>
      <c r="AE161" s="187">
        <v>18</v>
      </c>
      <c r="AF161" s="187"/>
      <c r="AG161" s="145">
        <v>12.45</v>
      </c>
      <c r="AH161" s="75">
        <v>0</v>
      </c>
      <c r="AI161" s="75">
        <v>2</v>
      </c>
      <c r="AJ161" s="75">
        <v>4</v>
      </c>
      <c r="AK161" s="75">
        <v>1</v>
      </c>
      <c r="AL161" s="75">
        <v>9</v>
      </c>
      <c r="AM161" s="187">
        <v>15</v>
      </c>
      <c r="AN161" s="187"/>
      <c r="AO161" s="131">
        <v>1</v>
      </c>
      <c r="AP161" s="187">
        <v>0</v>
      </c>
      <c r="AQ161" s="187"/>
      <c r="AR161" s="75">
        <v>0</v>
      </c>
      <c r="AS161" s="187">
        <v>10</v>
      </c>
      <c r="AT161" s="187"/>
      <c r="AU161" s="75">
        <v>2</v>
      </c>
      <c r="AV161" s="74">
        <v>10.111176470588235</v>
      </c>
      <c r="AW161" s="70">
        <v>30</v>
      </c>
      <c r="AX161" s="133"/>
      <c r="AY161" s="133"/>
      <c r="AZ161" s="133"/>
      <c r="BA161" s="137" t="s">
        <v>539</v>
      </c>
      <c r="BB161" s="36">
        <v>10.11</v>
      </c>
      <c r="BD161" s="43" t="s">
        <v>511</v>
      </c>
      <c r="BH161" s="133"/>
      <c r="BN161" s="133"/>
    </row>
    <row r="162" spans="1:66" s="42" customFormat="1" hidden="1" x14ac:dyDescent="0.25">
      <c r="A162" s="186">
        <v>440</v>
      </c>
      <c r="B162" s="186" t="s">
        <v>693</v>
      </c>
      <c r="C162" s="186" t="s">
        <v>402</v>
      </c>
      <c r="D162" s="186" t="s">
        <v>71</v>
      </c>
      <c r="E162" s="186" t="s">
        <v>429</v>
      </c>
      <c r="F162" s="187"/>
      <c r="G162" s="187"/>
      <c r="H162" s="187"/>
      <c r="I162" s="187">
        <v>7.13</v>
      </c>
      <c r="J162" s="187"/>
      <c r="K162" s="187"/>
      <c r="L162" s="187"/>
      <c r="M162" s="187"/>
      <c r="N162" s="187">
        <v>9.0500000000000007</v>
      </c>
      <c r="O162" s="187"/>
      <c r="P162" s="187"/>
      <c r="Q162" s="187"/>
      <c r="R162" s="187"/>
      <c r="S162" s="187">
        <v>10.130000000000001</v>
      </c>
      <c r="T162" s="83">
        <v>8.7700000000000014</v>
      </c>
      <c r="U162" s="38">
        <v>0</v>
      </c>
      <c r="V162" s="38">
        <v>0</v>
      </c>
      <c r="W162" s="38">
        <v>6</v>
      </c>
      <c r="X162" s="38">
        <v>6</v>
      </c>
      <c r="Y162" s="187">
        <v>12.5</v>
      </c>
      <c r="Z162" s="187">
        <v>7.5</v>
      </c>
      <c r="AA162" s="187"/>
      <c r="AB162" s="187"/>
      <c r="AC162" s="187"/>
      <c r="AD162" s="187">
        <v>6.13</v>
      </c>
      <c r="AE162" s="187">
        <v>14</v>
      </c>
      <c r="AF162" s="187"/>
      <c r="AG162" s="145">
        <v>9.2519999999999989</v>
      </c>
      <c r="AH162" s="75">
        <v>2</v>
      </c>
      <c r="AI162" s="75">
        <v>0</v>
      </c>
      <c r="AJ162" s="75">
        <v>0</v>
      </c>
      <c r="AK162" s="75">
        <v>1</v>
      </c>
      <c r="AL162" s="75">
        <v>3</v>
      </c>
      <c r="AM162" s="187">
        <v>17</v>
      </c>
      <c r="AN162" s="187"/>
      <c r="AO162" s="131">
        <v>1</v>
      </c>
      <c r="AP162" s="187">
        <v>15</v>
      </c>
      <c r="AQ162" s="187"/>
      <c r="AR162" s="75">
        <v>2</v>
      </c>
      <c r="AS162" s="187">
        <v>0</v>
      </c>
      <c r="AT162" s="187"/>
      <c r="AU162" s="75">
        <v>0</v>
      </c>
      <c r="AV162" s="74">
        <v>10.128823529411765</v>
      </c>
      <c r="AW162" s="70">
        <v>30</v>
      </c>
      <c r="AX162" s="133"/>
      <c r="AY162" s="133"/>
      <c r="AZ162" s="133"/>
      <c r="BA162" s="137" t="s">
        <v>539</v>
      </c>
      <c r="BB162" s="36">
        <v>10.130000000000001</v>
      </c>
      <c r="BD162" s="43" t="s">
        <v>402</v>
      </c>
      <c r="BH162" s="133"/>
      <c r="BN162" s="133"/>
    </row>
    <row r="163" spans="1:66" s="42" customFormat="1" hidden="1" x14ac:dyDescent="0.25">
      <c r="A163" s="186">
        <v>444</v>
      </c>
      <c r="B163" s="186" t="s">
        <v>694</v>
      </c>
      <c r="C163" s="186" t="s">
        <v>695</v>
      </c>
      <c r="D163" s="186" t="s">
        <v>696</v>
      </c>
      <c r="E163" s="186" t="s">
        <v>429</v>
      </c>
      <c r="F163" s="187"/>
      <c r="G163" s="187"/>
      <c r="H163" s="187"/>
      <c r="I163" s="187">
        <v>5.38</v>
      </c>
      <c r="J163" s="187"/>
      <c r="K163" s="187">
        <v>7.5</v>
      </c>
      <c r="L163" s="187"/>
      <c r="M163" s="187"/>
      <c r="N163" s="187">
        <v>7.5</v>
      </c>
      <c r="O163" s="187"/>
      <c r="P163" s="187"/>
      <c r="Q163" s="187"/>
      <c r="R163" s="187"/>
      <c r="S163" s="187">
        <v>11.13</v>
      </c>
      <c r="T163" s="83">
        <v>8.0033333333333321</v>
      </c>
      <c r="U163" s="38">
        <v>0</v>
      </c>
      <c r="V163" s="38">
        <v>0</v>
      </c>
      <c r="W163" s="38">
        <v>6</v>
      </c>
      <c r="X163" s="38">
        <v>6</v>
      </c>
      <c r="Y163" s="187">
        <v>11</v>
      </c>
      <c r="Z163" s="187">
        <v>9</v>
      </c>
      <c r="AA163" s="187"/>
      <c r="AB163" s="187"/>
      <c r="AC163" s="187"/>
      <c r="AD163" s="187">
        <v>10.5</v>
      </c>
      <c r="AE163" s="187">
        <v>17</v>
      </c>
      <c r="AF163" s="187"/>
      <c r="AG163" s="145">
        <v>11.6</v>
      </c>
      <c r="AH163" s="75">
        <v>2</v>
      </c>
      <c r="AI163" s="75">
        <v>0</v>
      </c>
      <c r="AJ163" s="75">
        <v>4</v>
      </c>
      <c r="AK163" s="75">
        <v>1</v>
      </c>
      <c r="AL163" s="75">
        <v>9</v>
      </c>
      <c r="AM163" s="187">
        <v>18</v>
      </c>
      <c r="AN163" s="187"/>
      <c r="AO163" s="131">
        <v>1</v>
      </c>
      <c r="AP163" s="187">
        <v>0</v>
      </c>
      <c r="AQ163" s="187"/>
      <c r="AR163" s="75">
        <v>0</v>
      </c>
      <c r="AS163" s="187">
        <v>11.5</v>
      </c>
      <c r="AT163" s="187"/>
      <c r="AU163" s="75">
        <v>2</v>
      </c>
      <c r="AV163" s="74">
        <v>10.060588235294116</v>
      </c>
      <c r="AW163" s="70">
        <v>30</v>
      </c>
      <c r="AX163" s="84"/>
      <c r="AY163" s="84"/>
      <c r="AZ163" s="84"/>
      <c r="BA163" s="137" t="s">
        <v>539</v>
      </c>
      <c r="BB163" s="36">
        <v>9.75</v>
      </c>
      <c r="BD163" s="43" t="s">
        <v>695</v>
      </c>
      <c r="BH163" s="133"/>
      <c r="BN163" s="133"/>
    </row>
    <row r="164" spans="1:66" s="42" customFormat="1" hidden="1" x14ac:dyDescent="0.25">
      <c r="A164" s="186">
        <v>465</v>
      </c>
      <c r="B164" s="186" t="s">
        <v>697</v>
      </c>
      <c r="C164" s="186" t="s">
        <v>511</v>
      </c>
      <c r="D164" s="186" t="s">
        <v>354</v>
      </c>
      <c r="E164" s="186" t="s">
        <v>429</v>
      </c>
      <c r="F164" s="187"/>
      <c r="G164" s="187"/>
      <c r="H164" s="187"/>
      <c r="I164" s="187">
        <v>7.13</v>
      </c>
      <c r="J164" s="187"/>
      <c r="K164" s="187"/>
      <c r="L164" s="187"/>
      <c r="M164" s="187"/>
      <c r="N164" s="187">
        <v>8.2799999999999994</v>
      </c>
      <c r="O164" s="187"/>
      <c r="P164" s="187"/>
      <c r="Q164" s="187"/>
      <c r="R164" s="187"/>
      <c r="S164" s="187">
        <v>9.3800000000000008</v>
      </c>
      <c r="T164" s="83">
        <v>8.2633333333333336</v>
      </c>
      <c r="U164" s="38">
        <v>0</v>
      </c>
      <c r="V164" s="38">
        <v>0</v>
      </c>
      <c r="W164" s="38">
        <v>0</v>
      </c>
      <c r="X164" s="38">
        <v>0</v>
      </c>
      <c r="Y164" s="187">
        <v>12.5</v>
      </c>
      <c r="Z164" s="187">
        <v>16</v>
      </c>
      <c r="AA164" s="187"/>
      <c r="AB164" s="187"/>
      <c r="AC164" s="187"/>
      <c r="AD164" s="187">
        <v>7.5</v>
      </c>
      <c r="AE164" s="187">
        <v>14</v>
      </c>
      <c r="AF164" s="187"/>
      <c r="AG164" s="145">
        <v>11.5</v>
      </c>
      <c r="AH164" s="75">
        <v>2</v>
      </c>
      <c r="AI164" s="75">
        <v>2</v>
      </c>
      <c r="AJ164" s="75">
        <v>0</v>
      </c>
      <c r="AK164" s="75">
        <v>1</v>
      </c>
      <c r="AL164" s="75">
        <v>9</v>
      </c>
      <c r="AM164" s="187">
        <v>15</v>
      </c>
      <c r="AN164" s="187"/>
      <c r="AO164" s="131">
        <v>1</v>
      </c>
      <c r="AP164" s="187">
        <v>0</v>
      </c>
      <c r="AQ164" s="187"/>
      <c r="AR164" s="75">
        <v>0</v>
      </c>
      <c r="AS164" s="187">
        <v>15.5</v>
      </c>
      <c r="AT164" s="187"/>
      <c r="AU164" s="75">
        <v>2</v>
      </c>
      <c r="AV164" s="74">
        <v>10.462941176470588</v>
      </c>
      <c r="AW164" s="70">
        <v>30</v>
      </c>
      <c r="AX164" s="133"/>
      <c r="AY164" s="133"/>
      <c r="AZ164" s="133"/>
      <c r="BA164" s="137" t="s">
        <v>539</v>
      </c>
      <c r="BB164" s="36">
        <v>10.46</v>
      </c>
      <c r="BD164" s="43" t="s">
        <v>511</v>
      </c>
      <c r="BH164" s="133"/>
      <c r="BN164" s="133"/>
    </row>
    <row r="165" spans="1:66" s="42" customFormat="1" hidden="1" x14ac:dyDescent="0.25">
      <c r="A165" s="186">
        <v>471</v>
      </c>
      <c r="B165" s="186" t="s">
        <v>698</v>
      </c>
      <c r="C165" s="186" t="s">
        <v>459</v>
      </c>
      <c r="D165" s="186" t="s">
        <v>71</v>
      </c>
      <c r="E165" s="186" t="s">
        <v>434</v>
      </c>
      <c r="F165" s="187"/>
      <c r="G165" s="187"/>
      <c r="H165" s="187"/>
      <c r="I165" s="187">
        <v>8.3800000000000008</v>
      </c>
      <c r="J165" s="187"/>
      <c r="K165" s="187"/>
      <c r="L165" s="187"/>
      <c r="M165" s="187"/>
      <c r="N165" s="187">
        <v>8.8800000000000008</v>
      </c>
      <c r="O165" s="187"/>
      <c r="P165" s="187"/>
      <c r="Q165" s="187"/>
      <c r="R165" s="187"/>
      <c r="S165" s="187">
        <v>11.25</v>
      </c>
      <c r="T165" s="83">
        <v>9.5033333333333339</v>
      </c>
      <c r="U165" s="38">
        <v>0</v>
      </c>
      <c r="V165" s="38">
        <v>0</v>
      </c>
      <c r="W165" s="38">
        <v>6</v>
      </c>
      <c r="X165" s="38">
        <v>6</v>
      </c>
      <c r="Y165" s="187">
        <v>11.93</v>
      </c>
      <c r="Z165" s="187">
        <v>10.5</v>
      </c>
      <c r="AA165" s="187"/>
      <c r="AB165" s="187"/>
      <c r="AC165" s="187"/>
      <c r="AD165" s="187">
        <v>10.25</v>
      </c>
      <c r="AE165" s="187">
        <v>15</v>
      </c>
      <c r="AF165" s="187"/>
      <c r="AG165" s="145">
        <v>11.586</v>
      </c>
      <c r="AH165" s="75">
        <v>2</v>
      </c>
      <c r="AI165" s="75">
        <v>2</v>
      </c>
      <c r="AJ165" s="75">
        <v>4</v>
      </c>
      <c r="AK165" s="75">
        <v>1</v>
      </c>
      <c r="AL165" s="75">
        <v>9</v>
      </c>
      <c r="AM165" s="187">
        <v>15</v>
      </c>
      <c r="AN165" s="187"/>
      <c r="AO165" s="131">
        <v>1</v>
      </c>
      <c r="AP165" s="187">
        <v>0</v>
      </c>
      <c r="AQ165" s="187"/>
      <c r="AR165" s="75">
        <v>0</v>
      </c>
      <c r="AS165" s="187">
        <v>13</v>
      </c>
      <c r="AT165" s="187"/>
      <c r="AU165" s="75">
        <v>2</v>
      </c>
      <c r="AV165" s="74">
        <v>10.850588235294119</v>
      </c>
      <c r="AW165" s="70">
        <v>30</v>
      </c>
      <c r="AX165" s="133"/>
      <c r="AY165" s="133"/>
      <c r="AZ165" s="133"/>
      <c r="BA165" s="137" t="s">
        <v>539</v>
      </c>
      <c r="BB165" s="36">
        <v>10.85</v>
      </c>
      <c r="BD165" s="43" t="s">
        <v>459</v>
      </c>
      <c r="BH165" s="133"/>
      <c r="BN165" s="133"/>
    </row>
    <row r="166" spans="1:66" s="42" customFormat="1" hidden="1" x14ac:dyDescent="0.25">
      <c r="A166" s="186">
        <v>478</v>
      </c>
      <c r="B166" s="186" t="s">
        <v>699</v>
      </c>
      <c r="C166" s="186" t="s">
        <v>700</v>
      </c>
      <c r="D166" s="186" t="s">
        <v>364</v>
      </c>
      <c r="E166" s="186" t="s">
        <v>434</v>
      </c>
      <c r="F166" s="187"/>
      <c r="G166" s="187"/>
      <c r="H166" s="187"/>
      <c r="I166" s="187">
        <v>5.5</v>
      </c>
      <c r="J166" s="187"/>
      <c r="K166" s="187"/>
      <c r="L166" s="187"/>
      <c r="M166" s="187"/>
      <c r="N166" s="187">
        <v>9.25</v>
      </c>
      <c r="O166" s="187"/>
      <c r="P166" s="187"/>
      <c r="Q166" s="187"/>
      <c r="R166" s="187"/>
      <c r="S166" s="187">
        <v>10.38</v>
      </c>
      <c r="T166" s="83">
        <v>8.3766666666666669</v>
      </c>
      <c r="U166" s="38">
        <v>0</v>
      </c>
      <c r="V166" s="38">
        <v>0</v>
      </c>
      <c r="W166" s="38">
        <v>6</v>
      </c>
      <c r="X166" s="38">
        <v>6</v>
      </c>
      <c r="Y166" s="187">
        <v>12.6</v>
      </c>
      <c r="Z166" s="187">
        <v>11</v>
      </c>
      <c r="AA166" s="187"/>
      <c r="AB166" s="187"/>
      <c r="AC166" s="187"/>
      <c r="AD166" s="187">
        <v>10</v>
      </c>
      <c r="AE166" s="187">
        <v>17</v>
      </c>
      <c r="AF166" s="187"/>
      <c r="AG166" s="145">
        <v>12.120000000000001</v>
      </c>
      <c r="AH166" s="75">
        <v>2</v>
      </c>
      <c r="AI166" s="75">
        <v>2</v>
      </c>
      <c r="AJ166" s="75">
        <v>4</v>
      </c>
      <c r="AK166" s="75">
        <v>1</v>
      </c>
      <c r="AL166" s="75">
        <v>9</v>
      </c>
      <c r="AM166" s="187">
        <v>17</v>
      </c>
      <c r="AN166" s="187"/>
      <c r="AO166" s="131">
        <v>1</v>
      </c>
      <c r="AP166" s="187">
        <v>0</v>
      </c>
      <c r="AQ166" s="187"/>
      <c r="AR166" s="75">
        <v>0</v>
      </c>
      <c r="AS166" s="187">
        <v>10.5</v>
      </c>
      <c r="AT166" s="187"/>
      <c r="AU166" s="75">
        <v>2</v>
      </c>
      <c r="AV166" s="74">
        <v>10.234705882352941</v>
      </c>
      <c r="AW166" s="70">
        <v>30</v>
      </c>
      <c r="AX166" s="133"/>
      <c r="AY166" s="133"/>
      <c r="AZ166" s="133"/>
      <c r="BA166" s="137" t="s">
        <v>539</v>
      </c>
      <c r="BB166" s="36">
        <v>10.23</v>
      </c>
      <c r="BD166" s="43" t="s">
        <v>700</v>
      </c>
      <c r="BH166" s="133"/>
      <c r="BN166" s="133"/>
    </row>
    <row r="167" spans="1:66" s="42" customFormat="1" hidden="1" x14ac:dyDescent="0.25">
      <c r="A167" s="186">
        <v>485</v>
      </c>
      <c r="B167" s="186" t="s">
        <v>701</v>
      </c>
      <c r="C167" s="186" t="s">
        <v>702</v>
      </c>
      <c r="D167" s="186" t="s">
        <v>703</v>
      </c>
      <c r="E167" s="186" t="s">
        <v>434</v>
      </c>
      <c r="F167" s="187"/>
      <c r="G167" s="187"/>
      <c r="H167" s="187"/>
      <c r="I167" s="187">
        <v>4.38</v>
      </c>
      <c r="J167" s="187"/>
      <c r="K167" s="187">
        <v>6.63</v>
      </c>
      <c r="L167" s="187"/>
      <c r="M167" s="187"/>
      <c r="N167" s="187">
        <v>6.63</v>
      </c>
      <c r="O167" s="187"/>
      <c r="P167" s="187"/>
      <c r="Q167" s="187"/>
      <c r="R167" s="187"/>
      <c r="S167" s="187">
        <v>10</v>
      </c>
      <c r="T167" s="83">
        <v>7.003333333333333</v>
      </c>
      <c r="U167" s="38">
        <v>0</v>
      </c>
      <c r="V167" s="38">
        <v>0</v>
      </c>
      <c r="W167" s="38">
        <v>6</v>
      </c>
      <c r="X167" s="38">
        <v>6</v>
      </c>
      <c r="Y167" s="188">
        <v>13.27</v>
      </c>
      <c r="Z167" s="188">
        <v>10</v>
      </c>
      <c r="AA167" s="188"/>
      <c r="AB167" s="188"/>
      <c r="AC167" s="188"/>
      <c r="AD167" s="188">
        <v>5.5</v>
      </c>
      <c r="AE167" s="188">
        <v>19</v>
      </c>
      <c r="AF167" s="188"/>
      <c r="AG167" s="189">
        <v>10.654</v>
      </c>
      <c r="AH167" s="75">
        <v>2</v>
      </c>
      <c r="AI167" s="75">
        <v>2</v>
      </c>
      <c r="AJ167" s="75">
        <v>0</v>
      </c>
      <c r="AK167" s="75">
        <v>1</v>
      </c>
      <c r="AL167" s="75">
        <v>9</v>
      </c>
      <c r="AM167" s="187">
        <v>20</v>
      </c>
      <c r="AN167" s="187"/>
      <c r="AO167" s="131">
        <v>1</v>
      </c>
      <c r="AP167" s="187">
        <v>12.25</v>
      </c>
      <c r="AQ167" s="187"/>
      <c r="AR167" s="75">
        <v>2</v>
      </c>
      <c r="AS167" s="187">
        <v>0</v>
      </c>
      <c r="AT167" s="187"/>
      <c r="AU167" s="75">
        <v>0</v>
      </c>
      <c r="AV167" s="74">
        <v>9.4588235294117631</v>
      </c>
      <c r="AW167" s="70">
        <v>18</v>
      </c>
      <c r="AX167" s="84"/>
      <c r="AY167" s="84"/>
      <c r="AZ167" s="84"/>
      <c r="BA167" s="137" t="s">
        <v>539</v>
      </c>
      <c r="BB167" s="36">
        <v>9.31</v>
      </c>
      <c r="BD167" s="43" t="s">
        <v>702</v>
      </c>
      <c r="BH167" s="133"/>
      <c r="BN167" s="133"/>
    </row>
    <row r="168" spans="1:66" s="42" customFormat="1" hidden="1" x14ac:dyDescent="0.25">
      <c r="A168" s="186">
        <v>487</v>
      </c>
      <c r="B168" s="186" t="s">
        <v>704</v>
      </c>
      <c r="C168" s="186" t="s">
        <v>705</v>
      </c>
      <c r="D168" s="186" t="s">
        <v>79</v>
      </c>
      <c r="E168" s="186" t="s">
        <v>434</v>
      </c>
      <c r="F168" s="187"/>
      <c r="G168" s="187"/>
      <c r="H168" s="187"/>
      <c r="I168" s="187">
        <v>8</v>
      </c>
      <c r="J168" s="187"/>
      <c r="K168" s="187"/>
      <c r="L168" s="187"/>
      <c r="M168" s="187"/>
      <c r="N168" s="187">
        <v>7.63</v>
      </c>
      <c r="O168" s="187"/>
      <c r="P168" s="187"/>
      <c r="Q168" s="187"/>
      <c r="R168" s="187"/>
      <c r="S168" s="187">
        <v>12.5</v>
      </c>
      <c r="T168" s="83">
        <v>9.3766666666666669</v>
      </c>
      <c r="U168" s="38">
        <v>0</v>
      </c>
      <c r="V168" s="38">
        <v>0</v>
      </c>
      <c r="W168" s="38">
        <v>6</v>
      </c>
      <c r="X168" s="38">
        <v>6</v>
      </c>
      <c r="Y168" s="187">
        <v>15.27</v>
      </c>
      <c r="Z168" s="187">
        <v>13.75</v>
      </c>
      <c r="AA168" s="187"/>
      <c r="AB168" s="187"/>
      <c r="AC168" s="187"/>
      <c r="AD168" s="187">
        <v>8</v>
      </c>
      <c r="AE168" s="187">
        <v>14</v>
      </c>
      <c r="AF168" s="187"/>
      <c r="AG168" s="145">
        <v>11.803999999999998</v>
      </c>
      <c r="AH168" s="75">
        <v>2</v>
      </c>
      <c r="AI168" s="75">
        <v>2</v>
      </c>
      <c r="AJ168" s="75">
        <v>0</v>
      </c>
      <c r="AK168" s="75">
        <v>1</v>
      </c>
      <c r="AL168" s="75">
        <v>9</v>
      </c>
      <c r="AM168" s="187">
        <v>19</v>
      </c>
      <c r="AN168" s="187"/>
      <c r="AO168" s="131">
        <v>1</v>
      </c>
      <c r="AP168" s="187">
        <v>0</v>
      </c>
      <c r="AQ168" s="187"/>
      <c r="AR168" s="75">
        <v>0</v>
      </c>
      <c r="AS168" s="187">
        <v>10</v>
      </c>
      <c r="AT168" s="187"/>
      <c r="AU168" s="75">
        <v>2</v>
      </c>
      <c r="AV168" s="74">
        <v>10.73</v>
      </c>
      <c r="AW168" s="70">
        <v>30</v>
      </c>
      <c r="AX168" s="133"/>
      <c r="AY168" s="133"/>
      <c r="AZ168" s="133"/>
      <c r="BA168" s="137" t="s">
        <v>539</v>
      </c>
      <c r="BB168" s="36">
        <v>10.73</v>
      </c>
      <c r="BD168" s="43" t="s">
        <v>705</v>
      </c>
      <c r="BH168" s="133"/>
      <c r="BN168" s="133"/>
    </row>
    <row r="169" spans="1:66" s="42" customFormat="1" hidden="1" x14ac:dyDescent="0.25">
      <c r="A169" s="186">
        <v>488</v>
      </c>
      <c r="B169" s="186" t="s">
        <v>706</v>
      </c>
      <c r="C169" s="186" t="s">
        <v>520</v>
      </c>
      <c r="D169" s="186" t="s">
        <v>707</v>
      </c>
      <c r="E169" s="186" t="s">
        <v>434</v>
      </c>
      <c r="F169" s="187"/>
      <c r="G169" s="187"/>
      <c r="H169" s="187"/>
      <c r="I169" s="187">
        <v>6</v>
      </c>
      <c r="J169" s="187"/>
      <c r="K169" s="187"/>
      <c r="L169" s="187"/>
      <c r="M169" s="187"/>
      <c r="N169" s="187">
        <v>9</v>
      </c>
      <c r="O169" s="187"/>
      <c r="P169" s="187"/>
      <c r="Q169" s="187"/>
      <c r="R169" s="187"/>
      <c r="S169" s="187">
        <v>10</v>
      </c>
      <c r="T169" s="83">
        <v>8.3333333333333339</v>
      </c>
      <c r="U169" s="38">
        <v>0</v>
      </c>
      <c r="V169" s="38">
        <v>0</v>
      </c>
      <c r="W169" s="38">
        <v>6</v>
      </c>
      <c r="X169" s="38">
        <v>6</v>
      </c>
      <c r="Y169" s="187">
        <v>11.27</v>
      </c>
      <c r="Z169" s="187">
        <v>9</v>
      </c>
      <c r="AA169" s="187"/>
      <c r="AB169" s="187"/>
      <c r="AC169" s="187"/>
      <c r="AD169" s="187">
        <v>7</v>
      </c>
      <c r="AE169" s="187">
        <v>20</v>
      </c>
      <c r="AF169" s="187"/>
      <c r="AG169" s="145">
        <v>10.853999999999999</v>
      </c>
      <c r="AH169" s="75">
        <v>2</v>
      </c>
      <c r="AI169" s="75">
        <v>0</v>
      </c>
      <c r="AJ169" s="75">
        <v>0</v>
      </c>
      <c r="AK169" s="75">
        <v>1</v>
      </c>
      <c r="AL169" s="75">
        <v>9</v>
      </c>
      <c r="AM169" s="187">
        <v>20</v>
      </c>
      <c r="AN169" s="187"/>
      <c r="AO169" s="131">
        <v>1</v>
      </c>
      <c r="AP169" s="187">
        <v>0</v>
      </c>
      <c r="AQ169" s="187"/>
      <c r="AR169" s="75">
        <v>0</v>
      </c>
      <c r="AS169" s="187">
        <v>13.5</v>
      </c>
      <c r="AT169" s="187"/>
      <c r="AU169" s="75">
        <v>2</v>
      </c>
      <c r="AV169" s="74">
        <v>10.368823529411763</v>
      </c>
      <c r="AW169" s="70">
        <v>30</v>
      </c>
      <c r="AX169" s="133"/>
      <c r="AY169" s="133"/>
      <c r="AZ169" s="133"/>
      <c r="BA169" s="137" t="s">
        <v>539</v>
      </c>
      <c r="BB169" s="36">
        <v>10.37</v>
      </c>
      <c r="BD169" s="43" t="s">
        <v>520</v>
      </c>
      <c r="BH169" s="133"/>
      <c r="BN169" s="133"/>
    </row>
    <row r="170" spans="1:66" s="42" customFormat="1" hidden="1" x14ac:dyDescent="0.25">
      <c r="A170" s="186">
        <v>490</v>
      </c>
      <c r="B170" s="186" t="s">
        <v>708</v>
      </c>
      <c r="C170" s="186" t="s">
        <v>709</v>
      </c>
      <c r="D170" s="186" t="s">
        <v>710</v>
      </c>
      <c r="E170" s="186" t="s">
        <v>434</v>
      </c>
      <c r="F170" s="187"/>
      <c r="G170" s="187"/>
      <c r="H170" s="187"/>
      <c r="I170" s="187">
        <v>6.75</v>
      </c>
      <c r="J170" s="187"/>
      <c r="K170" s="187"/>
      <c r="L170" s="187"/>
      <c r="M170" s="187"/>
      <c r="N170" s="187">
        <v>9.3800000000000008</v>
      </c>
      <c r="O170" s="187"/>
      <c r="P170" s="187"/>
      <c r="Q170" s="187"/>
      <c r="R170" s="187"/>
      <c r="S170" s="187">
        <v>10.5</v>
      </c>
      <c r="T170" s="83">
        <v>8.8766666666666669</v>
      </c>
      <c r="U170" s="38">
        <v>0</v>
      </c>
      <c r="V170" s="38">
        <v>0</v>
      </c>
      <c r="W170" s="38">
        <v>6</v>
      </c>
      <c r="X170" s="38">
        <v>6</v>
      </c>
      <c r="Y170" s="187">
        <v>15.27</v>
      </c>
      <c r="Z170" s="187">
        <v>14.5</v>
      </c>
      <c r="AA170" s="187"/>
      <c r="AB170" s="187"/>
      <c r="AC170" s="187"/>
      <c r="AD170" s="187">
        <v>5.25</v>
      </c>
      <c r="AE170" s="187">
        <v>20</v>
      </c>
      <c r="AF170" s="187"/>
      <c r="AG170" s="145">
        <v>12.053999999999998</v>
      </c>
      <c r="AH170" s="75">
        <v>2</v>
      </c>
      <c r="AI170" s="75">
        <v>2</v>
      </c>
      <c r="AJ170" s="75">
        <v>0</v>
      </c>
      <c r="AK170" s="75">
        <v>1</v>
      </c>
      <c r="AL170" s="75">
        <v>9</v>
      </c>
      <c r="AM170" s="187">
        <v>16</v>
      </c>
      <c r="AN170" s="187"/>
      <c r="AO170" s="131">
        <v>1</v>
      </c>
      <c r="AP170" s="187">
        <v>7.25</v>
      </c>
      <c r="AQ170" s="187"/>
      <c r="AR170" s="75">
        <v>0</v>
      </c>
      <c r="AS170" s="187">
        <v>0</v>
      </c>
      <c r="AT170" s="187"/>
      <c r="AU170" s="75">
        <v>0</v>
      </c>
      <c r="AV170" s="74">
        <v>10.038823529411765</v>
      </c>
      <c r="AW170" s="70">
        <v>30</v>
      </c>
      <c r="AX170" s="133"/>
      <c r="AY170" s="133"/>
      <c r="AZ170" s="133"/>
      <c r="BA170" s="137" t="s">
        <v>539</v>
      </c>
      <c r="BB170" s="36">
        <v>10.039999999999999</v>
      </c>
      <c r="BD170" s="43" t="s">
        <v>709</v>
      </c>
      <c r="BH170" s="133"/>
      <c r="BN170" s="133"/>
    </row>
    <row r="171" spans="1:66" s="42" customFormat="1" hidden="1" x14ac:dyDescent="0.25">
      <c r="A171" s="186">
        <v>493</v>
      </c>
      <c r="B171" s="186" t="s">
        <v>711</v>
      </c>
      <c r="C171" s="186" t="s">
        <v>712</v>
      </c>
      <c r="D171" s="186" t="s">
        <v>713</v>
      </c>
      <c r="E171" s="186" t="s">
        <v>441</v>
      </c>
      <c r="F171" s="187"/>
      <c r="G171" s="187"/>
      <c r="H171" s="187"/>
      <c r="I171" s="187">
        <v>3.5</v>
      </c>
      <c r="J171" s="187"/>
      <c r="K171" s="187">
        <v>8.5</v>
      </c>
      <c r="L171" s="187"/>
      <c r="M171" s="187"/>
      <c r="N171" s="187">
        <v>8.5</v>
      </c>
      <c r="O171" s="187"/>
      <c r="P171" s="187"/>
      <c r="Q171" s="187"/>
      <c r="R171" s="187"/>
      <c r="S171" s="187">
        <v>4.63</v>
      </c>
      <c r="T171" s="83">
        <v>5.543333333333333</v>
      </c>
      <c r="U171" s="38">
        <v>0</v>
      </c>
      <c r="V171" s="38">
        <v>0</v>
      </c>
      <c r="W171" s="38">
        <v>0</v>
      </c>
      <c r="X171" s="38">
        <v>0</v>
      </c>
      <c r="Y171" s="188">
        <v>10.17</v>
      </c>
      <c r="Z171" s="188">
        <v>12.88</v>
      </c>
      <c r="AA171" s="188"/>
      <c r="AB171" s="188"/>
      <c r="AC171" s="188"/>
      <c r="AD171" s="188">
        <v>8.75</v>
      </c>
      <c r="AE171" s="188">
        <v>20</v>
      </c>
      <c r="AF171" s="188"/>
      <c r="AG171" s="189">
        <v>12.11</v>
      </c>
      <c r="AH171" s="75">
        <v>2</v>
      </c>
      <c r="AI171" s="75">
        <v>2</v>
      </c>
      <c r="AJ171" s="75">
        <v>0</v>
      </c>
      <c r="AK171" s="75">
        <v>1</v>
      </c>
      <c r="AL171" s="75">
        <v>9</v>
      </c>
      <c r="AM171" s="187">
        <v>18</v>
      </c>
      <c r="AN171" s="187"/>
      <c r="AO171" s="131">
        <v>1</v>
      </c>
      <c r="AP171" s="187">
        <v>0</v>
      </c>
      <c r="AQ171" s="187"/>
      <c r="AR171" s="75">
        <v>0</v>
      </c>
      <c r="AS171" s="187">
        <v>11.5</v>
      </c>
      <c r="AT171" s="187"/>
      <c r="AU171" s="75">
        <v>2</v>
      </c>
      <c r="AV171" s="74">
        <v>8.908235294117647</v>
      </c>
      <c r="AW171" s="70">
        <v>12</v>
      </c>
      <c r="AX171" s="84"/>
      <c r="AY171" s="84"/>
      <c r="AZ171" s="84"/>
      <c r="BA171" s="137" t="s">
        <v>539</v>
      </c>
      <c r="BB171" s="36">
        <v>8.7899999999999991</v>
      </c>
      <c r="BD171" s="43" t="s">
        <v>712</v>
      </c>
      <c r="BH171" s="133"/>
      <c r="BN171" s="133"/>
    </row>
    <row r="172" spans="1:66" s="42" customFormat="1" hidden="1" x14ac:dyDescent="0.25">
      <c r="A172" s="186">
        <v>497</v>
      </c>
      <c r="B172" s="186" t="s">
        <v>714</v>
      </c>
      <c r="C172" s="186" t="s">
        <v>409</v>
      </c>
      <c r="D172" s="186" t="s">
        <v>336</v>
      </c>
      <c r="E172" s="186" t="s">
        <v>441</v>
      </c>
      <c r="F172" s="187"/>
      <c r="G172" s="187"/>
      <c r="H172" s="187"/>
      <c r="I172" s="187">
        <v>6.25</v>
      </c>
      <c r="J172" s="187"/>
      <c r="K172" s="187">
        <v>10.130000000000001</v>
      </c>
      <c r="L172" s="187"/>
      <c r="M172" s="187"/>
      <c r="N172" s="187">
        <v>10.130000000000001</v>
      </c>
      <c r="O172" s="187"/>
      <c r="P172" s="187"/>
      <c r="Q172" s="187"/>
      <c r="R172" s="187"/>
      <c r="S172" s="187">
        <v>5.13</v>
      </c>
      <c r="T172" s="83">
        <v>7.1700000000000008</v>
      </c>
      <c r="U172" s="38">
        <v>0</v>
      </c>
      <c r="V172" s="38">
        <v>6</v>
      </c>
      <c r="W172" s="38">
        <v>0</v>
      </c>
      <c r="X172" s="38">
        <v>6</v>
      </c>
      <c r="Y172" s="188">
        <v>13.17</v>
      </c>
      <c r="Z172" s="188">
        <v>12.25</v>
      </c>
      <c r="AA172" s="188"/>
      <c r="AB172" s="188"/>
      <c r="AC172" s="188"/>
      <c r="AD172" s="188">
        <v>8.5</v>
      </c>
      <c r="AE172" s="188">
        <v>18</v>
      </c>
      <c r="AF172" s="188"/>
      <c r="AG172" s="189">
        <v>12.084</v>
      </c>
      <c r="AH172" s="75">
        <v>2</v>
      </c>
      <c r="AI172" s="75">
        <v>2</v>
      </c>
      <c r="AJ172" s="75">
        <v>0</v>
      </c>
      <c r="AK172" s="75">
        <v>1</v>
      </c>
      <c r="AL172" s="75">
        <v>9</v>
      </c>
      <c r="AM172" s="187">
        <v>17</v>
      </c>
      <c r="AN172" s="187"/>
      <c r="AO172" s="131">
        <v>1</v>
      </c>
      <c r="AP172" s="187">
        <v>0</v>
      </c>
      <c r="AQ172" s="187"/>
      <c r="AR172" s="75">
        <v>0</v>
      </c>
      <c r="AS172" s="187">
        <v>10</v>
      </c>
      <c r="AT172" s="187"/>
      <c r="AU172" s="75">
        <v>2</v>
      </c>
      <c r="AV172" s="74">
        <v>9.5264705882352931</v>
      </c>
      <c r="AW172" s="70">
        <v>18</v>
      </c>
      <c r="AX172" s="84"/>
      <c r="AY172" s="84"/>
      <c r="AZ172" s="84"/>
      <c r="BA172" s="137" t="s">
        <v>539</v>
      </c>
      <c r="BB172" s="36">
        <v>9.52</v>
      </c>
      <c r="BD172" s="43" t="s">
        <v>409</v>
      </c>
      <c r="BH172" s="133"/>
      <c r="BN172" s="133"/>
    </row>
    <row r="173" spans="1:66" s="42" customFormat="1" hidden="1" x14ac:dyDescent="0.25">
      <c r="A173" s="186">
        <v>499</v>
      </c>
      <c r="B173" s="186" t="s">
        <v>715</v>
      </c>
      <c r="C173" s="186" t="s">
        <v>716</v>
      </c>
      <c r="D173" s="186" t="s">
        <v>328</v>
      </c>
      <c r="E173" s="186" t="s">
        <v>441</v>
      </c>
      <c r="F173" s="187"/>
      <c r="G173" s="187"/>
      <c r="H173" s="187"/>
      <c r="I173" s="187">
        <v>8.1300000000000008</v>
      </c>
      <c r="J173" s="187"/>
      <c r="K173" s="187"/>
      <c r="L173" s="187"/>
      <c r="M173" s="187"/>
      <c r="N173" s="187">
        <v>11.88</v>
      </c>
      <c r="O173" s="187"/>
      <c r="P173" s="187"/>
      <c r="Q173" s="187"/>
      <c r="R173" s="187"/>
      <c r="S173" s="187">
        <v>6.88</v>
      </c>
      <c r="T173" s="83">
        <v>8.9633333333333329</v>
      </c>
      <c r="U173" s="38">
        <v>0</v>
      </c>
      <c r="V173" s="38">
        <v>6</v>
      </c>
      <c r="W173" s="38">
        <v>0</v>
      </c>
      <c r="X173" s="38">
        <v>6</v>
      </c>
      <c r="Y173" s="187">
        <v>11.17</v>
      </c>
      <c r="Z173" s="187">
        <v>13.13</v>
      </c>
      <c r="AA173" s="187"/>
      <c r="AB173" s="187"/>
      <c r="AC173" s="187"/>
      <c r="AD173" s="187">
        <v>8.6300000000000008</v>
      </c>
      <c r="AE173" s="187">
        <v>19</v>
      </c>
      <c r="AF173" s="187"/>
      <c r="AG173" s="145">
        <v>12.112</v>
      </c>
      <c r="AH173" s="75">
        <v>2</v>
      </c>
      <c r="AI173" s="75">
        <v>2</v>
      </c>
      <c r="AJ173" s="75">
        <v>0</v>
      </c>
      <c r="AK173" s="75">
        <v>1</v>
      </c>
      <c r="AL173" s="75">
        <v>9</v>
      </c>
      <c r="AM173" s="187">
        <v>12</v>
      </c>
      <c r="AN173" s="187"/>
      <c r="AO173" s="131">
        <v>1</v>
      </c>
      <c r="AP173" s="187">
        <v>0</v>
      </c>
      <c r="AQ173" s="187"/>
      <c r="AR173" s="75">
        <v>0</v>
      </c>
      <c r="AS173" s="187">
        <v>11.5</v>
      </c>
      <c r="AT173" s="187"/>
      <c r="AU173" s="75">
        <v>2</v>
      </c>
      <c r="AV173" s="74">
        <v>10.366470588235295</v>
      </c>
      <c r="AW173" s="70">
        <v>30</v>
      </c>
      <c r="AX173" s="133"/>
      <c r="AY173" s="133"/>
      <c r="AZ173" s="133"/>
      <c r="BA173" s="137" t="s">
        <v>539</v>
      </c>
      <c r="BB173" s="36">
        <v>10.36</v>
      </c>
      <c r="BD173" s="43" t="s">
        <v>716</v>
      </c>
      <c r="BH173" s="133"/>
      <c r="BN173" s="133"/>
    </row>
    <row r="174" spans="1:66" s="42" customFormat="1" hidden="1" x14ac:dyDescent="0.25">
      <c r="A174" s="186">
        <v>518</v>
      </c>
      <c r="B174" s="186" t="s">
        <v>717</v>
      </c>
      <c r="C174" s="186" t="s">
        <v>181</v>
      </c>
      <c r="D174" s="186" t="s">
        <v>340</v>
      </c>
      <c r="E174" s="186" t="s">
        <v>444</v>
      </c>
      <c r="F174" s="187"/>
      <c r="G174" s="187"/>
      <c r="H174" s="187"/>
      <c r="I174" s="187">
        <v>8.5</v>
      </c>
      <c r="J174" s="187"/>
      <c r="K174" s="187"/>
      <c r="L174" s="187"/>
      <c r="M174" s="187"/>
      <c r="N174" s="187">
        <v>11</v>
      </c>
      <c r="O174" s="187"/>
      <c r="P174" s="187"/>
      <c r="Q174" s="187"/>
      <c r="R174" s="187"/>
      <c r="S174" s="187">
        <v>9</v>
      </c>
      <c r="T174" s="83">
        <v>9.5</v>
      </c>
      <c r="U174" s="38">
        <v>0</v>
      </c>
      <c r="V174" s="38">
        <v>6</v>
      </c>
      <c r="W174" s="38">
        <v>0</v>
      </c>
      <c r="X174" s="38">
        <v>6</v>
      </c>
      <c r="Y174" s="187">
        <v>10.119999999999999</v>
      </c>
      <c r="Z174" s="187">
        <v>12.25</v>
      </c>
      <c r="AA174" s="187"/>
      <c r="AB174" s="187"/>
      <c r="AC174" s="187"/>
      <c r="AD174" s="187">
        <v>8</v>
      </c>
      <c r="AE174" s="187">
        <v>17</v>
      </c>
      <c r="AF174" s="187"/>
      <c r="AG174" s="145">
        <v>11.074</v>
      </c>
      <c r="AH174" s="75">
        <v>2</v>
      </c>
      <c r="AI174" s="75">
        <v>2</v>
      </c>
      <c r="AJ174" s="75">
        <v>0</v>
      </c>
      <c r="AK174" s="75">
        <v>1</v>
      </c>
      <c r="AL174" s="75">
        <v>9</v>
      </c>
      <c r="AM174" s="187">
        <v>16</v>
      </c>
      <c r="AN174" s="187"/>
      <c r="AO174" s="131">
        <v>1</v>
      </c>
      <c r="AP174" s="187">
        <v>0</v>
      </c>
      <c r="AQ174" s="187"/>
      <c r="AR174" s="75">
        <v>0</v>
      </c>
      <c r="AS174" s="187">
        <v>10</v>
      </c>
      <c r="AT174" s="187"/>
      <c r="AU174" s="75">
        <v>2</v>
      </c>
      <c r="AV174" s="74">
        <v>10.404117647058824</v>
      </c>
      <c r="AW174" s="70">
        <v>30</v>
      </c>
      <c r="AX174" s="133"/>
      <c r="AY174" s="133"/>
      <c r="AZ174" s="133"/>
      <c r="BA174" s="137" t="s">
        <v>539</v>
      </c>
      <c r="BB174" s="36">
        <v>10.4</v>
      </c>
      <c r="BD174" s="43" t="s">
        <v>181</v>
      </c>
      <c r="BH174" s="133"/>
      <c r="BN174" s="133"/>
    </row>
    <row r="175" spans="1:66" s="42" customFormat="1" hidden="1" x14ac:dyDescent="0.25">
      <c r="A175" s="186">
        <v>531</v>
      </c>
      <c r="B175" s="186" t="s">
        <v>718</v>
      </c>
      <c r="C175" s="186" t="s">
        <v>495</v>
      </c>
      <c r="D175" s="186" t="s">
        <v>70</v>
      </c>
      <c r="E175" s="186" t="s">
        <v>444</v>
      </c>
      <c r="F175" s="187"/>
      <c r="G175" s="187"/>
      <c r="H175" s="187"/>
      <c r="I175" s="187">
        <v>6</v>
      </c>
      <c r="J175" s="187"/>
      <c r="K175" s="187"/>
      <c r="L175" s="187"/>
      <c r="M175" s="187"/>
      <c r="N175" s="187">
        <v>7</v>
      </c>
      <c r="O175" s="187"/>
      <c r="P175" s="187"/>
      <c r="Q175" s="187"/>
      <c r="R175" s="187"/>
      <c r="S175" s="187">
        <v>8.5</v>
      </c>
      <c r="T175" s="83">
        <v>7.166666666666667</v>
      </c>
      <c r="U175" s="38">
        <v>0</v>
      </c>
      <c r="V175" s="38">
        <v>0</v>
      </c>
      <c r="W175" s="38">
        <v>0</v>
      </c>
      <c r="X175" s="38">
        <v>0</v>
      </c>
      <c r="Y175" s="187">
        <v>9.91</v>
      </c>
      <c r="Z175" s="187">
        <v>11.72</v>
      </c>
      <c r="AA175" s="187"/>
      <c r="AB175" s="187"/>
      <c r="AC175" s="187"/>
      <c r="AD175" s="187">
        <v>10</v>
      </c>
      <c r="AE175" s="187">
        <v>15</v>
      </c>
      <c r="AF175" s="187"/>
      <c r="AG175" s="145">
        <v>11.326000000000001</v>
      </c>
      <c r="AH175" s="75">
        <v>0</v>
      </c>
      <c r="AI175" s="75">
        <v>2</v>
      </c>
      <c r="AJ175" s="75">
        <v>4</v>
      </c>
      <c r="AK175" s="75">
        <v>1</v>
      </c>
      <c r="AL175" s="75">
        <v>9</v>
      </c>
      <c r="AM175" s="187">
        <v>17</v>
      </c>
      <c r="AN175" s="187"/>
      <c r="AO175" s="131">
        <v>1</v>
      </c>
      <c r="AP175" s="187">
        <v>0</v>
      </c>
      <c r="AQ175" s="187"/>
      <c r="AR175" s="75">
        <v>0</v>
      </c>
      <c r="AS175" s="187">
        <v>17</v>
      </c>
      <c r="AT175" s="187"/>
      <c r="AU175" s="75">
        <v>2</v>
      </c>
      <c r="AV175" s="74">
        <v>10.125294117647059</v>
      </c>
      <c r="AW175" s="70">
        <v>30</v>
      </c>
      <c r="AX175" s="133"/>
      <c r="AY175" s="133"/>
      <c r="AZ175" s="133"/>
      <c r="BA175" s="137" t="s">
        <v>539</v>
      </c>
      <c r="BB175" s="36">
        <v>10.130000000000001</v>
      </c>
      <c r="BD175" s="43" t="s">
        <v>495</v>
      </c>
      <c r="BH175" s="133"/>
      <c r="BN175" s="133"/>
    </row>
    <row r="176" spans="1:66" s="42" customFormat="1" hidden="1" x14ac:dyDescent="0.25">
      <c r="A176" s="186">
        <v>549</v>
      </c>
      <c r="B176" s="186" t="s">
        <v>719</v>
      </c>
      <c r="C176" s="186" t="s">
        <v>442</v>
      </c>
      <c r="D176" s="186" t="s">
        <v>405</v>
      </c>
      <c r="E176" s="186" t="s">
        <v>446</v>
      </c>
      <c r="F176" s="187"/>
      <c r="G176" s="187"/>
      <c r="H176" s="187"/>
      <c r="I176" s="187">
        <v>6.75</v>
      </c>
      <c r="J176" s="187"/>
      <c r="K176" s="187"/>
      <c r="L176" s="187"/>
      <c r="M176" s="187"/>
      <c r="N176" s="187">
        <v>11</v>
      </c>
      <c r="O176" s="187"/>
      <c r="P176" s="187"/>
      <c r="Q176" s="187"/>
      <c r="R176" s="187"/>
      <c r="S176" s="187">
        <v>9.1300000000000008</v>
      </c>
      <c r="T176" s="83">
        <v>8.9600000000000009</v>
      </c>
      <c r="U176" s="38">
        <v>0</v>
      </c>
      <c r="V176" s="38">
        <v>6</v>
      </c>
      <c r="W176" s="38">
        <v>0</v>
      </c>
      <c r="X176" s="38">
        <v>6</v>
      </c>
      <c r="Y176" s="187">
        <v>10.7</v>
      </c>
      <c r="Z176" s="187">
        <v>11</v>
      </c>
      <c r="AA176" s="187"/>
      <c r="AB176" s="187"/>
      <c r="AC176" s="187"/>
      <c r="AD176" s="187">
        <v>7</v>
      </c>
      <c r="AE176" s="187">
        <v>17</v>
      </c>
      <c r="AF176" s="187"/>
      <c r="AG176" s="145">
        <v>10.540000000000001</v>
      </c>
      <c r="AH176" s="75">
        <v>2</v>
      </c>
      <c r="AI176" s="75">
        <v>2</v>
      </c>
      <c r="AJ176" s="75">
        <v>0</v>
      </c>
      <c r="AK176" s="75">
        <v>1</v>
      </c>
      <c r="AL176" s="75">
        <v>9</v>
      </c>
      <c r="AM176" s="187">
        <v>16</v>
      </c>
      <c r="AN176" s="187"/>
      <c r="AO176" s="131">
        <v>1</v>
      </c>
      <c r="AP176" s="187">
        <v>0</v>
      </c>
      <c r="AQ176" s="187"/>
      <c r="AR176" s="75">
        <v>0</v>
      </c>
      <c r="AS176" s="187">
        <v>17.75</v>
      </c>
      <c r="AT176" s="187"/>
      <c r="AU176" s="75">
        <v>2</v>
      </c>
      <c r="AV176" s="74">
        <v>10.87294117647059</v>
      </c>
      <c r="AW176" s="70">
        <v>30</v>
      </c>
      <c r="AX176" s="133"/>
      <c r="AY176" s="133"/>
      <c r="AZ176" s="133"/>
      <c r="BA176" s="137" t="s">
        <v>539</v>
      </c>
      <c r="BB176" s="36">
        <v>10.87</v>
      </c>
      <c r="BD176" s="43" t="s">
        <v>442</v>
      </c>
      <c r="BH176" s="133"/>
      <c r="BN176" s="133"/>
    </row>
    <row r="177" spans="1:66" s="42" customFormat="1" hidden="1" x14ac:dyDescent="0.25">
      <c r="A177" s="186">
        <v>558</v>
      </c>
      <c r="B177" s="186" t="s">
        <v>720</v>
      </c>
      <c r="C177" s="186" t="s">
        <v>721</v>
      </c>
      <c r="D177" s="186" t="s">
        <v>474</v>
      </c>
      <c r="E177" s="186" t="s">
        <v>446</v>
      </c>
      <c r="F177" s="187"/>
      <c r="G177" s="187"/>
      <c r="H177" s="187"/>
      <c r="I177" s="187">
        <v>5.75</v>
      </c>
      <c r="J177" s="187"/>
      <c r="K177" s="187">
        <v>7.63</v>
      </c>
      <c r="L177" s="187"/>
      <c r="M177" s="187"/>
      <c r="N177" s="187">
        <v>7.63</v>
      </c>
      <c r="O177" s="187"/>
      <c r="P177" s="187"/>
      <c r="Q177" s="187"/>
      <c r="R177" s="187"/>
      <c r="S177" s="187">
        <v>10</v>
      </c>
      <c r="T177" s="83">
        <v>7.793333333333333</v>
      </c>
      <c r="U177" s="38">
        <v>0</v>
      </c>
      <c r="V177" s="38">
        <v>0</v>
      </c>
      <c r="W177" s="38">
        <v>6</v>
      </c>
      <c r="X177" s="38">
        <v>6</v>
      </c>
      <c r="Y177" s="188">
        <v>12.75</v>
      </c>
      <c r="Z177" s="188">
        <v>14</v>
      </c>
      <c r="AA177" s="188"/>
      <c r="AB177" s="188"/>
      <c r="AC177" s="188"/>
      <c r="AD177" s="188">
        <v>8.75</v>
      </c>
      <c r="AE177" s="188">
        <v>11</v>
      </c>
      <c r="AF177" s="188"/>
      <c r="AG177" s="189">
        <v>11.05</v>
      </c>
      <c r="AH177" s="75">
        <v>2</v>
      </c>
      <c r="AI177" s="75">
        <v>2</v>
      </c>
      <c r="AJ177" s="75">
        <v>0</v>
      </c>
      <c r="AK177" s="75">
        <v>1</v>
      </c>
      <c r="AL177" s="75">
        <v>9</v>
      </c>
      <c r="AM177" s="187">
        <v>14</v>
      </c>
      <c r="AN177" s="187"/>
      <c r="AO177" s="131">
        <v>1</v>
      </c>
      <c r="AP177" s="187">
        <v>0</v>
      </c>
      <c r="AQ177" s="187"/>
      <c r="AR177" s="75">
        <v>0</v>
      </c>
      <c r="AS177" s="187">
        <v>13</v>
      </c>
      <c r="AT177" s="187"/>
      <c r="AU177" s="75">
        <v>2</v>
      </c>
      <c r="AV177" s="74">
        <v>9.7288235294117644</v>
      </c>
      <c r="AW177" s="70">
        <v>18</v>
      </c>
      <c r="AX177" s="84"/>
      <c r="AY177" s="84"/>
      <c r="AZ177" s="84"/>
      <c r="BA177" s="137" t="s">
        <v>539</v>
      </c>
      <c r="BB177" s="36">
        <v>9.73</v>
      </c>
      <c r="BD177" s="43" t="s">
        <v>721</v>
      </c>
      <c r="BH177" s="133"/>
      <c r="BN177" s="133"/>
    </row>
    <row r="178" spans="1:66" s="42" customFormat="1" hidden="1" x14ac:dyDescent="0.25">
      <c r="A178" s="186">
        <v>576</v>
      </c>
      <c r="B178" s="186" t="s">
        <v>722</v>
      </c>
      <c r="C178" s="186" t="s">
        <v>398</v>
      </c>
      <c r="D178" s="186" t="s">
        <v>84</v>
      </c>
      <c r="E178" s="186" t="s">
        <v>448</v>
      </c>
      <c r="F178" s="187"/>
      <c r="G178" s="187"/>
      <c r="H178" s="187"/>
      <c r="I178" s="187">
        <v>10</v>
      </c>
      <c r="J178" s="187"/>
      <c r="K178" s="187"/>
      <c r="L178" s="187"/>
      <c r="M178" s="187"/>
      <c r="N178" s="187">
        <v>8.6300000000000008</v>
      </c>
      <c r="O178" s="187"/>
      <c r="P178" s="187"/>
      <c r="Q178" s="187"/>
      <c r="R178" s="187"/>
      <c r="S178" s="187">
        <v>8</v>
      </c>
      <c r="T178" s="83">
        <v>8.8766666666666669</v>
      </c>
      <c r="U178" s="38">
        <v>6</v>
      </c>
      <c r="V178" s="38">
        <v>0</v>
      </c>
      <c r="W178" s="38">
        <v>0</v>
      </c>
      <c r="X178" s="38">
        <v>6</v>
      </c>
      <c r="Y178" s="187">
        <v>8.1300000000000008</v>
      </c>
      <c r="Z178" s="187">
        <v>11</v>
      </c>
      <c r="AA178" s="187"/>
      <c r="AB178" s="187"/>
      <c r="AC178" s="187"/>
      <c r="AD178" s="187">
        <v>8.5</v>
      </c>
      <c r="AE178" s="187">
        <v>19</v>
      </c>
      <c r="AF178" s="187"/>
      <c r="AG178" s="145">
        <v>11.026</v>
      </c>
      <c r="AH178" s="75">
        <v>0</v>
      </c>
      <c r="AI178" s="75">
        <v>2</v>
      </c>
      <c r="AJ178" s="75">
        <v>0</v>
      </c>
      <c r="AK178" s="75">
        <v>1</v>
      </c>
      <c r="AL178" s="75">
        <v>9</v>
      </c>
      <c r="AM178" s="187">
        <v>17</v>
      </c>
      <c r="AN178" s="187"/>
      <c r="AO178" s="131">
        <v>1</v>
      </c>
      <c r="AP178" s="187">
        <v>0</v>
      </c>
      <c r="AQ178" s="187"/>
      <c r="AR178" s="75">
        <v>0</v>
      </c>
      <c r="AS178" s="187">
        <v>10</v>
      </c>
      <c r="AT178" s="187"/>
      <c r="AU178" s="75">
        <v>2</v>
      </c>
      <c r="AV178" s="74">
        <v>10.118823529411763</v>
      </c>
      <c r="AW178" s="70">
        <v>30</v>
      </c>
      <c r="AX178" s="133"/>
      <c r="AY178" s="133"/>
      <c r="AZ178" s="133"/>
      <c r="BA178" s="137" t="s">
        <v>539</v>
      </c>
      <c r="BB178" s="36">
        <v>10.119999999999999</v>
      </c>
      <c r="BD178" s="43" t="s">
        <v>398</v>
      </c>
      <c r="BH178" s="133"/>
      <c r="BN178" s="133"/>
    </row>
    <row r="179" spans="1:66" s="42" customFormat="1" hidden="1" x14ac:dyDescent="0.25">
      <c r="A179" s="186">
        <v>587</v>
      </c>
      <c r="B179" s="186" t="s">
        <v>723</v>
      </c>
      <c r="C179" s="186" t="s">
        <v>724</v>
      </c>
      <c r="D179" s="186" t="s">
        <v>415</v>
      </c>
      <c r="E179" s="186" t="s">
        <v>448</v>
      </c>
      <c r="F179" s="187"/>
      <c r="G179" s="187"/>
      <c r="H179" s="187"/>
      <c r="I179" s="187">
        <v>2</v>
      </c>
      <c r="J179" s="187"/>
      <c r="K179" s="187">
        <v>3.25</v>
      </c>
      <c r="L179" s="187"/>
      <c r="M179" s="187"/>
      <c r="N179" s="187">
        <v>3.25</v>
      </c>
      <c r="O179" s="187"/>
      <c r="P179" s="187"/>
      <c r="Q179" s="187"/>
      <c r="R179" s="187"/>
      <c r="S179" s="187">
        <v>10.25</v>
      </c>
      <c r="T179" s="83">
        <v>5.166666666666667</v>
      </c>
      <c r="U179" s="38">
        <v>0</v>
      </c>
      <c r="V179" s="38">
        <v>0</v>
      </c>
      <c r="W179" s="38">
        <v>6</v>
      </c>
      <c r="X179" s="38">
        <v>6</v>
      </c>
      <c r="Y179" s="188">
        <v>12</v>
      </c>
      <c r="Z179" s="188">
        <v>14</v>
      </c>
      <c r="AA179" s="188"/>
      <c r="AB179" s="188"/>
      <c r="AC179" s="188"/>
      <c r="AD179" s="188">
        <v>11.25</v>
      </c>
      <c r="AE179" s="188">
        <v>13</v>
      </c>
      <c r="AF179" s="188"/>
      <c r="AG179" s="189">
        <v>12.3</v>
      </c>
      <c r="AH179" s="75">
        <v>2</v>
      </c>
      <c r="AI179" s="75">
        <v>2</v>
      </c>
      <c r="AJ179" s="75">
        <v>4</v>
      </c>
      <c r="AK179" s="75">
        <v>1</v>
      </c>
      <c r="AL179" s="75">
        <v>9</v>
      </c>
      <c r="AM179" s="187">
        <v>18</v>
      </c>
      <c r="AN179" s="187"/>
      <c r="AO179" s="131">
        <v>1</v>
      </c>
      <c r="AP179" s="187">
        <v>0</v>
      </c>
      <c r="AQ179" s="187"/>
      <c r="AR179" s="75">
        <v>0</v>
      </c>
      <c r="AS179" s="187">
        <v>11.5</v>
      </c>
      <c r="AT179" s="187"/>
      <c r="AU179" s="75">
        <v>2</v>
      </c>
      <c r="AV179" s="74">
        <v>8.764705882352942</v>
      </c>
      <c r="AW179" s="70">
        <v>18</v>
      </c>
      <c r="AX179" s="84"/>
      <c r="AY179" s="84"/>
      <c r="AZ179" s="84"/>
      <c r="BA179" s="137" t="s">
        <v>539</v>
      </c>
      <c r="BB179" s="36">
        <v>8.35</v>
      </c>
      <c r="BD179" s="43" t="s">
        <v>724</v>
      </c>
      <c r="BH179" s="133"/>
      <c r="BN179" s="133"/>
    </row>
    <row r="180" spans="1:66" s="42" customFormat="1" hidden="1" x14ac:dyDescent="0.25">
      <c r="A180" s="186">
        <v>588</v>
      </c>
      <c r="B180" s="186" t="s">
        <v>725</v>
      </c>
      <c r="C180" s="186" t="s">
        <v>726</v>
      </c>
      <c r="D180" s="186" t="s">
        <v>370</v>
      </c>
      <c r="E180" s="186" t="s">
        <v>448</v>
      </c>
      <c r="F180" s="187"/>
      <c r="G180" s="187"/>
      <c r="H180" s="187"/>
      <c r="I180" s="187">
        <v>10</v>
      </c>
      <c r="J180" s="187"/>
      <c r="K180" s="187">
        <v>7.75</v>
      </c>
      <c r="L180" s="187"/>
      <c r="M180" s="187"/>
      <c r="N180" s="187">
        <v>7.75</v>
      </c>
      <c r="O180" s="187"/>
      <c r="P180" s="187"/>
      <c r="Q180" s="187"/>
      <c r="R180" s="187"/>
      <c r="S180" s="187">
        <v>7.13</v>
      </c>
      <c r="T180" s="83">
        <v>8.293333333333333</v>
      </c>
      <c r="U180" s="38">
        <v>6</v>
      </c>
      <c r="V180" s="38">
        <v>0</v>
      </c>
      <c r="W180" s="38">
        <v>0</v>
      </c>
      <c r="X180" s="38">
        <v>6</v>
      </c>
      <c r="Y180" s="187">
        <v>8.92</v>
      </c>
      <c r="Z180" s="187">
        <v>11</v>
      </c>
      <c r="AA180" s="187"/>
      <c r="AB180" s="187"/>
      <c r="AC180" s="187"/>
      <c r="AD180" s="187">
        <v>10.5</v>
      </c>
      <c r="AE180" s="187">
        <v>16</v>
      </c>
      <c r="AF180" s="187"/>
      <c r="AG180" s="145">
        <v>11.384</v>
      </c>
      <c r="AH180" s="75">
        <v>0</v>
      </c>
      <c r="AI180" s="75">
        <v>2</v>
      </c>
      <c r="AJ180" s="75">
        <v>4</v>
      </c>
      <c r="AK180" s="75">
        <v>1</v>
      </c>
      <c r="AL180" s="75">
        <v>9</v>
      </c>
      <c r="AM180" s="187">
        <v>17</v>
      </c>
      <c r="AN180" s="187"/>
      <c r="AO180" s="131">
        <v>1</v>
      </c>
      <c r="AP180" s="187">
        <v>0</v>
      </c>
      <c r="AQ180" s="187"/>
      <c r="AR180" s="75">
        <v>0</v>
      </c>
      <c r="AS180" s="187">
        <v>10.75</v>
      </c>
      <c r="AT180" s="187"/>
      <c r="AU180" s="75">
        <v>2</v>
      </c>
      <c r="AV180" s="74">
        <v>10.003529411764706</v>
      </c>
      <c r="AW180" s="70">
        <v>30</v>
      </c>
      <c r="AX180" s="84"/>
      <c r="AY180" s="84"/>
      <c r="AZ180" s="84"/>
      <c r="BA180" s="137" t="s">
        <v>539</v>
      </c>
      <c r="BB180" s="36">
        <v>9.65</v>
      </c>
      <c r="BD180" s="43" t="s">
        <v>726</v>
      </c>
      <c r="BH180" s="133"/>
      <c r="BN180" s="133"/>
    </row>
    <row r="181" spans="1:66" s="42" customFormat="1" hidden="1" x14ac:dyDescent="0.25">
      <c r="A181" s="186">
        <v>592</v>
      </c>
      <c r="B181" s="186" t="s">
        <v>727</v>
      </c>
      <c r="C181" s="186" t="s">
        <v>728</v>
      </c>
      <c r="D181" s="186" t="s">
        <v>729</v>
      </c>
      <c r="E181" s="186" t="s">
        <v>448</v>
      </c>
      <c r="F181" s="187"/>
      <c r="G181" s="187"/>
      <c r="H181" s="187"/>
      <c r="I181" s="187">
        <v>8.25</v>
      </c>
      <c r="J181" s="187"/>
      <c r="K181" s="187">
        <v>7.5</v>
      </c>
      <c r="L181" s="187"/>
      <c r="M181" s="187"/>
      <c r="N181" s="187">
        <v>7.5</v>
      </c>
      <c r="O181" s="187"/>
      <c r="P181" s="187"/>
      <c r="Q181" s="187"/>
      <c r="R181" s="187"/>
      <c r="S181" s="187">
        <v>9.6300000000000008</v>
      </c>
      <c r="T181" s="83">
        <v>8.4600000000000009</v>
      </c>
      <c r="U181" s="38">
        <v>0</v>
      </c>
      <c r="V181" s="38">
        <v>0</v>
      </c>
      <c r="W181" s="38">
        <v>0</v>
      </c>
      <c r="X181" s="38">
        <v>0</v>
      </c>
      <c r="Y181" s="187">
        <v>7.17</v>
      </c>
      <c r="Z181" s="187">
        <v>12</v>
      </c>
      <c r="AA181" s="187"/>
      <c r="AB181" s="187"/>
      <c r="AC181" s="187"/>
      <c r="AD181" s="187">
        <v>9.625</v>
      </c>
      <c r="AE181" s="187">
        <v>18</v>
      </c>
      <c r="AF181" s="187"/>
      <c r="AG181" s="145">
        <v>11.284000000000001</v>
      </c>
      <c r="AH181" s="75">
        <v>0</v>
      </c>
      <c r="AI181" s="75">
        <v>2</v>
      </c>
      <c r="AJ181" s="75">
        <v>0</v>
      </c>
      <c r="AK181" s="75">
        <v>1</v>
      </c>
      <c r="AL181" s="75">
        <v>9</v>
      </c>
      <c r="AM181" s="187">
        <v>18</v>
      </c>
      <c r="AN181" s="187"/>
      <c r="AO181" s="131">
        <v>1</v>
      </c>
      <c r="AP181" s="187">
        <v>0</v>
      </c>
      <c r="AQ181" s="187"/>
      <c r="AR181" s="75">
        <v>0</v>
      </c>
      <c r="AS181" s="187">
        <v>10.75</v>
      </c>
      <c r="AT181" s="187"/>
      <c r="AU181" s="75">
        <v>2</v>
      </c>
      <c r="AV181" s="74">
        <v>10.121176470588235</v>
      </c>
      <c r="AW181" s="70">
        <v>30</v>
      </c>
      <c r="AX181" s="84"/>
      <c r="AY181" s="84"/>
      <c r="AZ181" s="84"/>
      <c r="BA181" s="137" t="s">
        <v>539</v>
      </c>
      <c r="BB181" s="36">
        <v>9.91</v>
      </c>
      <c r="BD181" s="43" t="s">
        <v>728</v>
      </c>
      <c r="BH181" s="133"/>
      <c r="BN181" s="133"/>
    </row>
    <row r="182" spans="1:66" s="42" customFormat="1" hidden="1" x14ac:dyDescent="0.25">
      <c r="A182" s="186">
        <v>599</v>
      </c>
      <c r="B182" s="186" t="s">
        <v>730</v>
      </c>
      <c r="C182" s="186" t="s">
        <v>134</v>
      </c>
      <c r="D182" s="186" t="s">
        <v>449</v>
      </c>
      <c r="E182" s="186" t="s">
        <v>451</v>
      </c>
      <c r="F182" s="187"/>
      <c r="G182" s="187"/>
      <c r="H182" s="187"/>
      <c r="I182" s="187">
        <v>7.25</v>
      </c>
      <c r="J182" s="187"/>
      <c r="K182" s="187"/>
      <c r="L182" s="187"/>
      <c r="M182" s="187"/>
      <c r="N182" s="187">
        <v>10.75</v>
      </c>
      <c r="O182" s="187"/>
      <c r="P182" s="187"/>
      <c r="Q182" s="187"/>
      <c r="R182" s="187"/>
      <c r="S182" s="187">
        <v>7.13</v>
      </c>
      <c r="T182" s="83">
        <v>8.3766666666666669</v>
      </c>
      <c r="U182" s="38">
        <v>0</v>
      </c>
      <c r="V182" s="38">
        <v>6</v>
      </c>
      <c r="W182" s="38">
        <v>0</v>
      </c>
      <c r="X182" s="38">
        <v>6</v>
      </c>
      <c r="Y182" s="187">
        <v>12.62</v>
      </c>
      <c r="Z182" s="187">
        <v>12.5</v>
      </c>
      <c r="AA182" s="187"/>
      <c r="AB182" s="187"/>
      <c r="AC182" s="187"/>
      <c r="AD182" s="187">
        <v>8.5</v>
      </c>
      <c r="AE182" s="187">
        <v>19.5</v>
      </c>
      <c r="AF182" s="187"/>
      <c r="AG182" s="145">
        <v>12.324</v>
      </c>
      <c r="AH182" s="75">
        <v>2</v>
      </c>
      <c r="AI182" s="75">
        <v>2</v>
      </c>
      <c r="AJ182" s="75">
        <v>0</v>
      </c>
      <c r="AK182" s="75">
        <v>1</v>
      </c>
      <c r="AL182" s="75">
        <v>9</v>
      </c>
      <c r="AM182" s="187">
        <v>19</v>
      </c>
      <c r="AN182" s="187"/>
      <c r="AO182" s="131">
        <v>1</v>
      </c>
      <c r="AP182" s="187">
        <v>0</v>
      </c>
      <c r="AQ182" s="187"/>
      <c r="AR182" s="75">
        <v>0</v>
      </c>
      <c r="AS182" s="187">
        <v>10</v>
      </c>
      <c r="AT182" s="187"/>
      <c r="AU182" s="75">
        <v>2</v>
      </c>
      <c r="AV182" s="74">
        <v>10.353529411764706</v>
      </c>
      <c r="AW182" s="70">
        <v>30</v>
      </c>
      <c r="AX182" s="133"/>
      <c r="AY182" s="133"/>
      <c r="AZ182" s="133"/>
      <c r="BA182" s="137" t="s">
        <v>539</v>
      </c>
      <c r="BB182" s="36">
        <v>10.35</v>
      </c>
      <c r="BD182" s="43" t="s">
        <v>134</v>
      </c>
      <c r="BH182" s="133"/>
      <c r="BN182" s="133"/>
    </row>
    <row r="183" spans="1:66" s="42" customFormat="1" hidden="1" x14ac:dyDescent="0.25">
      <c r="A183" s="186">
        <v>600</v>
      </c>
      <c r="B183" s="186" t="s">
        <v>731</v>
      </c>
      <c r="C183" s="186" t="s">
        <v>345</v>
      </c>
      <c r="D183" s="186" t="s">
        <v>83</v>
      </c>
      <c r="E183" s="186" t="s">
        <v>451</v>
      </c>
      <c r="F183" s="187"/>
      <c r="G183" s="187"/>
      <c r="H183" s="187"/>
      <c r="I183" s="187">
        <v>10</v>
      </c>
      <c r="J183" s="187"/>
      <c r="K183" s="187"/>
      <c r="L183" s="187"/>
      <c r="M183" s="187"/>
      <c r="N183" s="187">
        <v>10.5</v>
      </c>
      <c r="O183" s="187"/>
      <c r="P183" s="187"/>
      <c r="Q183" s="187"/>
      <c r="R183" s="187"/>
      <c r="S183" s="187">
        <v>8.6300000000000008</v>
      </c>
      <c r="T183" s="83">
        <v>9.7100000000000009</v>
      </c>
      <c r="U183" s="38">
        <v>6</v>
      </c>
      <c r="V183" s="38">
        <v>6</v>
      </c>
      <c r="W183" s="38">
        <v>0</v>
      </c>
      <c r="X183" s="38">
        <v>12</v>
      </c>
      <c r="Y183" s="187">
        <v>12.12</v>
      </c>
      <c r="Z183" s="187">
        <v>13</v>
      </c>
      <c r="AA183" s="187"/>
      <c r="AB183" s="187"/>
      <c r="AC183" s="187"/>
      <c r="AD183" s="187">
        <v>7</v>
      </c>
      <c r="AE183" s="187">
        <v>16</v>
      </c>
      <c r="AF183" s="187"/>
      <c r="AG183" s="145">
        <v>11.023999999999999</v>
      </c>
      <c r="AH183" s="75">
        <v>2</v>
      </c>
      <c r="AI183" s="75">
        <v>2</v>
      </c>
      <c r="AJ183" s="75">
        <v>0</v>
      </c>
      <c r="AK183" s="75">
        <v>1</v>
      </c>
      <c r="AL183" s="75">
        <v>9</v>
      </c>
      <c r="AM183" s="187">
        <v>14</v>
      </c>
      <c r="AN183" s="187"/>
      <c r="AO183" s="131">
        <v>1</v>
      </c>
      <c r="AP183" s="187">
        <v>16.25</v>
      </c>
      <c r="AQ183" s="187"/>
      <c r="AR183" s="75">
        <v>2</v>
      </c>
      <c r="AS183" s="187">
        <v>0</v>
      </c>
      <c r="AT183" s="187"/>
      <c r="AU183" s="75">
        <v>0</v>
      </c>
      <c r="AV183" s="74">
        <v>11.118235294117648</v>
      </c>
      <c r="AW183" s="70">
        <v>30</v>
      </c>
      <c r="AX183" s="133"/>
      <c r="AY183" s="133"/>
      <c r="AZ183" s="133"/>
      <c r="BA183" s="137" t="s">
        <v>539</v>
      </c>
      <c r="BB183" s="36">
        <v>11.12</v>
      </c>
      <c r="BD183" s="43" t="s">
        <v>345</v>
      </c>
      <c r="BH183" s="133"/>
      <c r="BN183" s="133"/>
    </row>
    <row r="184" spans="1:66" s="42" customFormat="1" hidden="1" x14ac:dyDescent="0.25">
      <c r="A184" s="186">
        <v>603</v>
      </c>
      <c r="B184" s="186" t="s">
        <v>732</v>
      </c>
      <c r="C184" s="186" t="s">
        <v>498</v>
      </c>
      <c r="D184" s="186" t="s">
        <v>334</v>
      </c>
      <c r="E184" s="186" t="s">
        <v>451</v>
      </c>
      <c r="F184" s="187"/>
      <c r="G184" s="187"/>
      <c r="H184" s="187"/>
      <c r="I184" s="187">
        <v>6.5</v>
      </c>
      <c r="J184" s="187"/>
      <c r="K184" s="187">
        <v>8.8800000000000008</v>
      </c>
      <c r="L184" s="187"/>
      <c r="M184" s="187"/>
      <c r="N184" s="187">
        <v>8.8800000000000008</v>
      </c>
      <c r="O184" s="187"/>
      <c r="P184" s="187"/>
      <c r="Q184" s="187"/>
      <c r="R184" s="187"/>
      <c r="S184" s="187">
        <v>9.31</v>
      </c>
      <c r="T184" s="83">
        <v>8.23</v>
      </c>
      <c r="U184" s="38">
        <v>0</v>
      </c>
      <c r="V184" s="38">
        <v>0</v>
      </c>
      <c r="W184" s="38">
        <v>0</v>
      </c>
      <c r="X184" s="38">
        <v>0</v>
      </c>
      <c r="Y184" s="187">
        <v>13.75</v>
      </c>
      <c r="Z184" s="187">
        <v>13</v>
      </c>
      <c r="AA184" s="187"/>
      <c r="AB184" s="187"/>
      <c r="AC184" s="187"/>
      <c r="AD184" s="187">
        <v>8.25</v>
      </c>
      <c r="AE184" s="187">
        <v>18</v>
      </c>
      <c r="AF184" s="187"/>
      <c r="AG184" s="145">
        <v>12.25</v>
      </c>
      <c r="AH184" s="75">
        <v>2</v>
      </c>
      <c r="AI184" s="75">
        <v>2</v>
      </c>
      <c r="AJ184" s="75">
        <v>0</v>
      </c>
      <c r="AK184" s="75">
        <v>1</v>
      </c>
      <c r="AL184" s="75">
        <v>9</v>
      </c>
      <c r="AM184" s="187">
        <v>15</v>
      </c>
      <c r="AN184" s="187"/>
      <c r="AO184" s="131">
        <v>1</v>
      </c>
      <c r="AP184" s="187">
        <v>10</v>
      </c>
      <c r="AQ184" s="187"/>
      <c r="AR184" s="75">
        <v>2</v>
      </c>
      <c r="AS184" s="187">
        <v>0</v>
      </c>
      <c r="AT184" s="187"/>
      <c r="AU184" s="75">
        <v>0</v>
      </c>
      <c r="AV184" s="74">
        <v>10.018823529411764</v>
      </c>
      <c r="AW184" s="70">
        <v>30</v>
      </c>
      <c r="AX184" s="84"/>
      <c r="AY184" s="84"/>
      <c r="AZ184" s="84"/>
      <c r="BA184" s="137" t="s">
        <v>539</v>
      </c>
      <c r="BB184" s="36">
        <v>9.8699999999999992</v>
      </c>
      <c r="BD184" s="43" t="s">
        <v>498</v>
      </c>
      <c r="BH184" s="133"/>
      <c r="BN184" s="133"/>
    </row>
    <row r="185" spans="1:66" s="42" customFormat="1" hidden="1" x14ac:dyDescent="0.25">
      <c r="A185" s="186">
        <v>605</v>
      </c>
      <c r="B185" s="186" t="s">
        <v>733</v>
      </c>
      <c r="C185" s="186" t="s">
        <v>734</v>
      </c>
      <c r="D185" s="186" t="s">
        <v>735</v>
      </c>
      <c r="E185" s="186" t="s">
        <v>451</v>
      </c>
      <c r="F185" s="187"/>
      <c r="G185" s="187"/>
      <c r="H185" s="187"/>
      <c r="I185" s="187">
        <v>6.75</v>
      </c>
      <c r="J185" s="187"/>
      <c r="K185" s="187">
        <v>8.6300000000000008</v>
      </c>
      <c r="L185" s="187"/>
      <c r="M185" s="187"/>
      <c r="N185" s="187">
        <v>8.6300000000000008</v>
      </c>
      <c r="O185" s="187"/>
      <c r="P185" s="187"/>
      <c r="Q185" s="187"/>
      <c r="R185" s="187"/>
      <c r="S185" s="187">
        <v>3.25</v>
      </c>
      <c r="T185" s="83">
        <v>6.2100000000000009</v>
      </c>
      <c r="U185" s="38">
        <v>0</v>
      </c>
      <c r="V185" s="38">
        <v>0</v>
      </c>
      <c r="W185" s="38">
        <v>0</v>
      </c>
      <c r="X185" s="38">
        <v>0</v>
      </c>
      <c r="Y185" s="188">
        <v>12.75</v>
      </c>
      <c r="Z185" s="188">
        <v>11.5</v>
      </c>
      <c r="AA185" s="188"/>
      <c r="AB185" s="188"/>
      <c r="AC185" s="188"/>
      <c r="AD185" s="188">
        <v>5.75</v>
      </c>
      <c r="AE185" s="188">
        <v>16</v>
      </c>
      <c r="AF185" s="188"/>
      <c r="AG185" s="189">
        <v>10.35</v>
      </c>
      <c r="AH185" s="75">
        <v>2</v>
      </c>
      <c r="AI185" s="75">
        <v>2</v>
      </c>
      <c r="AJ185" s="75">
        <v>0</v>
      </c>
      <c r="AK185" s="75">
        <v>1</v>
      </c>
      <c r="AL185" s="75">
        <v>9</v>
      </c>
      <c r="AM185" s="187">
        <v>14</v>
      </c>
      <c r="AN185" s="187"/>
      <c r="AO185" s="131">
        <v>1</v>
      </c>
      <c r="AP185" s="187">
        <v>10.5</v>
      </c>
      <c r="AQ185" s="187"/>
      <c r="AR185" s="75">
        <v>2</v>
      </c>
      <c r="AS185" s="187">
        <v>0</v>
      </c>
      <c r="AT185" s="187"/>
      <c r="AU185" s="75">
        <v>0</v>
      </c>
      <c r="AV185" s="74">
        <v>8.3905882352941177</v>
      </c>
      <c r="AW185" s="70">
        <v>12</v>
      </c>
      <c r="AX185" s="84"/>
      <c r="AY185" s="84"/>
      <c r="AZ185" s="84"/>
      <c r="BA185" s="137" t="s">
        <v>539</v>
      </c>
      <c r="BB185" s="36">
        <v>8.39</v>
      </c>
      <c r="BD185" s="43" t="s">
        <v>734</v>
      </c>
      <c r="BH185" s="133"/>
      <c r="BN185" s="133"/>
    </row>
    <row r="186" spans="1:66" s="42" customFormat="1" hidden="1" x14ac:dyDescent="0.25">
      <c r="A186" s="186">
        <v>608</v>
      </c>
      <c r="B186" s="186" t="s">
        <v>736</v>
      </c>
      <c r="C186" s="186" t="s">
        <v>737</v>
      </c>
      <c r="D186" s="186" t="s">
        <v>455</v>
      </c>
      <c r="E186" s="186" t="s">
        <v>451</v>
      </c>
      <c r="F186" s="187"/>
      <c r="G186" s="187"/>
      <c r="H186" s="187"/>
      <c r="I186" s="187">
        <v>7.5</v>
      </c>
      <c r="J186" s="187"/>
      <c r="K186" s="187">
        <v>8.6300000000000008</v>
      </c>
      <c r="L186" s="187"/>
      <c r="M186" s="187"/>
      <c r="N186" s="187">
        <v>8.6300000000000008</v>
      </c>
      <c r="O186" s="187"/>
      <c r="P186" s="187"/>
      <c r="Q186" s="187"/>
      <c r="R186" s="187"/>
      <c r="S186" s="187">
        <v>4</v>
      </c>
      <c r="T186" s="83">
        <v>6.7100000000000009</v>
      </c>
      <c r="U186" s="38">
        <v>0</v>
      </c>
      <c r="V186" s="38">
        <v>0</v>
      </c>
      <c r="W186" s="38">
        <v>0</v>
      </c>
      <c r="X186" s="38">
        <v>0</v>
      </c>
      <c r="Y186" s="188">
        <v>13</v>
      </c>
      <c r="Z186" s="188">
        <v>12.5</v>
      </c>
      <c r="AA186" s="188"/>
      <c r="AB186" s="188"/>
      <c r="AC186" s="188"/>
      <c r="AD186" s="188">
        <v>6</v>
      </c>
      <c r="AE186" s="188">
        <v>17</v>
      </c>
      <c r="AF186" s="188"/>
      <c r="AG186" s="189">
        <v>10.9</v>
      </c>
      <c r="AH186" s="75">
        <v>2</v>
      </c>
      <c r="AI186" s="75">
        <v>2</v>
      </c>
      <c r="AJ186" s="75">
        <v>0</v>
      </c>
      <c r="AK186" s="75">
        <v>1</v>
      </c>
      <c r="AL186" s="75">
        <v>9</v>
      </c>
      <c r="AM186" s="187">
        <v>14</v>
      </c>
      <c r="AN186" s="187"/>
      <c r="AO186" s="131">
        <v>1</v>
      </c>
      <c r="AP186" s="187">
        <v>0</v>
      </c>
      <c r="AQ186" s="187"/>
      <c r="AR186" s="75">
        <v>0</v>
      </c>
      <c r="AS186" s="187">
        <v>10</v>
      </c>
      <c r="AT186" s="187"/>
      <c r="AU186" s="75">
        <v>2</v>
      </c>
      <c r="AV186" s="74">
        <v>8.7582352941176485</v>
      </c>
      <c r="AW186" s="70">
        <v>12</v>
      </c>
      <c r="AX186" s="84"/>
      <c r="AY186" s="84"/>
      <c r="AZ186" s="84"/>
      <c r="BA186" s="137" t="s">
        <v>539</v>
      </c>
      <c r="BB186" s="36">
        <v>8.76</v>
      </c>
      <c r="BD186" s="43" t="s">
        <v>737</v>
      </c>
      <c r="BH186" s="133"/>
      <c r="BN186" s="133"/>
    </row>
    <row r="187" spans="1:66" s="42" customFormat="1" hidden="1" x14ac:dyDescent="0.25">
      <c r="A187" s="186">
        <v>635</v>
      </c>
      <c r="B187" s="186" t="s">
        <v>738</v>
      </c>
      <c r="C187" s="186" t="s">
        <v>739</v>
      </c>
      <c r="D187" s="186" t="s">
        <v>740</v>
      </c>
      <c r="E187" s="186" t="s">
        <v>457</v>
      </c>
      <c r="F187" s="187"/>
      <c r="G187" s="187"/>
      <c r="H187" s="187"/>
      <c r="I187" s="187">
        <v>6.13</v>
      </c>
      <c r="J187" s="187"/>
      <c r="K187" s="187">
        <v>11</v>
      </c>
      <c r="L187" s="187"/>
      <c r="M187" s="187"/>
      <c r="N187" s="187">
        <v>11</v>
      </c>
      <c r="O187" s="187"/>
      <c r="P187" s="187"/>
      <c r="Q187" s="187"/>
      <c r="R187" s="187"/>
      <c r="S187" s="187">
        <v>6.38</v>
      </c>
      <c r="T187" s="83">
        <v>7.836666666666666</v>
      </c>
      <c r="U187" s="38">
        <v>0</v>
      </c>
      <c r="V187" s="38">
        <v>6</v>
      </c>
      <c r="W187" s="38">
        <v>0</v>
      </c>
      <c r="X187" s="38">
        <v>6</v>
      </c>
      <c r="Y187" s="188">
        <v>10.6</v>
      </c>
      <c r="Z187" s="188">
        <v>11</v>
      </c>
      <c r="AA187" s="188"/>
      <c r="AB187" s="188"/>
      <c r="AC187" s="188"/>
      <c r="AD187" s="188">
        <v>10.5</v>
      </c>
      <c r="AE187" s="188">
        <v>18</v>
      </c>
      <c r="AF187" s="188"/>
      <c r="AG187" s="189">
        <v>12.120000000000001</v>
      </c>
      <c r="AH187" s="75">
        <v>2</v>
      </c>
      <c r="AI187" s="75">
        <v>2</v>
      </c>
      <c r="AJ187" s="75">
        <v>4</v>
      </c>
      <c r="AK187" s="75">
        <v>1</v>
      </c>
      <c r="AL187" s="75">
        <v>9</v>
      </c>
      <c r="AM187" s="187">
        <v>17</v>
      </c>
      <c r="AN187" s="187"/>
      <c r="AO187" s="131">
        <v>1</v>
      </c>
      <c r="AP187" s="187">
        <v>10.75</v>
      </c>
      <c r="AQ187" s="187"/>
      <c r="AR187" s="75">
        <v>2</v>
      </c>
      <c r="AS187" s="187">
        <v>0</v>
      </c>
      <c r="AT187" s="187"/>
      <c r="AU187" s="75">
        <v>0</v>
      </c>
      <c r="AV187" s="74">
        <v>9.9782352941176473</v>
      </c>
      <c r="AW187" s="70">
        <v>18</v>
      </c>
      <c r="AX187" s="84"/>
      <c r="AY187" s="84"/>
      <c r="AZ187" s="84"/>
      <c r="BA187" s="137" t="s">
        <v>539</v>
      </c>
      <c r="BB187" s="36">
        <v>9.73</v>
      </c>
      <c r="BD187" s="43" t="s">
        <v>739</v>
      </c>
      <c r="BH187" s="133"/>
      <c r="BN187" s="133"/>
    </row>
    <row r="188" spans="1:66" s="42" customFormat="1" hidden="1" x14ac:dyDescent="0.25">
      <c r="A188" s="186">
        <v>646</v>
      </c>
      <c r="B188" s="186" t="s">
        <v>741</v>
      </c>
      <c r="C188" s="186" t="s">
        <v>742</v>
      </c>
      <c r="D188" s="186" t="s">
        <v>503</v>
      </c>
      <c r="E188" s="186" t="s">
        <v>457</v>
      </c>
      <c r="F188" s="187"/>
      <c r="G188" s="187"/>
      <c r="H188" s="187"/>
      <c r="I188" s="187">
        <v>5.75</v>
      </c>
      <c r="J188" s="187"/>
      <c r="K188" s="187"/>
      <c r="L188" s="187"/>
      <c r="M188" s="187"/>
      <c r="N188" s="187">
        <v>9.3800000000000008</v>
      </c>
      <c r="O188" s="187"/>
      <c r="P188" s="187"/>
      <c r="Q188" s="187"/>
      <c r="R188" s="187"/>
      <c r="S188" s="187">
        <v>7.63</v>
      </c>
      <c r="T188" s="83">
        <v>7.5866666666666669</v>
      </c>
      <c r="U188" s="38">
        <v>0</v>
      </c>
      <c r="V188" s="38">
        <v>0</v>
      </c>
      <c r="W188" s="38">
        <v>0</v>
      </c>
      <c r="X188" s="38">
        <v>0</v>
      </c>
      <c r="Y188" s="187">
        <v>13.25</v>
      </c>
      <c r="Z188" s="187">
        <v>14</v>
      </c>
      <c r="AA188" s="187"/>
      <c r="AB188" s="187"/>
      <c r="AC188" s="187"/>
      <c r="AD188" s="187">
        <v>10</v>
      </c>
      <c r="AE188" s="187">
        <v>19</v>
      </c>
      <c r="AF188" s="187"/>
      <c r="AG188" s="145">
        <v>13.25</v>
      </c>
      <c r="AH188" s="75">
        <v>2</v>
      </c>
      <c r="AI188" s="75">
        <v>2</v>
      </c>
      <c r="AJ188" s="75">
        <v>4</v>
      </c>
      <c r="AK188" s="75">
        <v>1</v>
      </c>
      <c r="AL188" s="75">
        <v>9</v>
      </c>
      <c r="AM188" s="187">
        <v>19</v>
      </c>
      <c r="AN188" s="187"/>
      <c r="AO188" s="131">
        <v>1</v>
      </c>
      <c r="AP188" s="187">
        <v>14</v>
      </c>
      <c r="AQ188" s="187"/>
      <c r="AR188" s="75">
        <v>2</v>
      </c>
      <c r="AS188" s="187">
        <v>0</v>
      </c>
      <c r="AT188" s="187"/>
      <c r="AU188" s="75">
        <v>0</v>
      </c>
      <c r="AV188" s="74">
        <v>10.678235294117647</v>
      </c>
      <c r="AW188" s="70">
        <v>30</v>
      </c>
      <c r="AX188" s="133"/>
      <c r="AY188" s="133"/>
      <c r="AZ188" s="133"/>
      <c r="BA188" s="137" t="s">
        <v>539</v>
      </c>
      <c r="BB188" s="36">
        <v>10.68</v>
      </c>
      <c r="BD188" s="43" t="s">
        <v>742</v>
      </c>
      <c r="BH188" s="133"/>
      <c r="BN188" s="133"/>
    </row>
    <row r="189" spans="1:66" s="42" customFormat="1" hidden="1" x14ac:dyDescent="0.25">
      <c r="A189" s="186">
        <v>683</v>
      </c>
      <c r="B189" s="186" t="s">
        <v>743</v>
      </c>
      <c r="C189" s="186" t="s">
        <v>471</v>
      </c>
      <c r="D189" s="186" t="s">
        <v>744</v>
      </c>
      <c r="E189" s="186" t="s">
        <v>461</v>
      </c>
      <c r="F189" s="187"/>
      <c r="G189" s="187"/>
      <c r="H189" s="187"/>
      <c r="I189" s="187">
        <v>7.75</v>
      </c>
      <c r="J189" s="187"/>
      <c r="K189" s="187">
        <v>11.13</v>
      </c>
      <c r="L189" s="187"/>
      <c r="M189" s="187"/>
      <c r="N189" s="187">
        <v>11.13</v>
      </c>
      <c r="O189" s="187"/>
      <c r="P189" s="187"/>
      <c r="Q189" s="187"/>
      <c r="R189" s="187"/>
      <c r="S189" s="187">
        <v>4.18</v>
      </c>
      <c r="T189" s="83">
        <v>7.6866666666666674</v>
      </c>
      <c r="U189" s="38">
        <v>0</v>
      </c>
      <c r="V189" s="38">
        <v>6</v>
      </c>
      <c r="W189" s="38">
        <v>0</v>
      </c>
      <c r="X189" s="38">
        <v>6</v>
      </c>
      <c r="Y189" s="188">
        <v>13.2</v>
      </c>
      <c r="Z189" s="188">
        <v>13.86</v>
      </c>
      <c r="AA189" s="188"/>
      <c r="AB189" s="188"/>
      <c r="AC189" s="188"/>
      <c r="AD189" s="188">
        <v>8.1300000000000008</v>
      </c>
      <c r="AE189" s="188">
        <v>11</v>
      </c>
      <c r="AF189" s="188"/>
      <c r="AG189" s="189">
        <v>10.864000000000001</v>
      </c>
      <c r="AH189" s="75">
        <v>2</v>
      </c>
      <c r="AI189" s="75">
        <v>2</v>
      </c>
      <c r="AJ189" s="75">
        <v>0</v>
      </c>
      <c r="AK189" s="75">
        <v>1</v>
      </c>
      <c r="AL189" s="75">
        <v>9</v>
      </c>
      <c r="AM189" s="187">
        <v>12</v>
      </c>
      <c r="AN189" s="187"/>
      <c r="AO189" s="131">
        <v>1</v>
      </c>
      <c r="AP189" s="187">
        <v>0</v>
      </c>
      <c r="AQ189" s="187"/>
      <c r="AR189" s="75">
        <v>0</v>
      </c>
      <c r="AS189" s="187">
        <v>11.5</v>
      </c>
      <c r="AT189" s="187"/>
      <c r="AU189" s="75">
        <v>2</v>
      </c>
      <c r="AV189" s="74">
        <v>9.3235294117647065</v>
      </c>
      <c r="AW189" s="70">
        <v>18</v>
      </c>
      <c r="AX189" s="84"/>
      <c r="AY189" s="84"/>
      <c r="AZ189" s="84"/>
      <c r="BA189" s="137" t="s">
        <v>539</v>
      </c>
      <c r="BB189" s="36">
        <v>9.32</v>
      </c>
      <c r="BD189" s="43" t="s">
        <v>471</v>
      </c>
      <c r="BH189" s="133"/>
      <c r="BN189" s="133"/>
    </row>
    <row r="190" spans="1:66" s="42" customFormat="1" hidden="1" x14ac:dyDescent="0.25">
      <c r="A190" s="186">
        <v>700</v>
      </c>
      <c r="B190" s="186" t="s">
        <v>745</v>
      </c>
      <c r="C190" s="186" t="s">
        <v>468</v>
      </c>
      <c r="D190" s="186" t="s">
        <v>746</v>
      </c>
      <c r="E190" s="186" t="s">
        <v>463</v>
      </c>
      <c r="F190" s="187"/>
      <c r="G190" s="187"/>
      <c r="H190" s="187"/>
      <c r="I190" s="187">
        <v>7.88</v>
      </c>
      <c r="J190" s="187"/>
      <c r="K190" s="187"/>
      <c r="L190" s="187"/>
      <c r="M190" s="187"/>
      <c r="N190" s="187">
        <v>8.1300000000000008</v>
      </c>
      <c r="O190" s="187"/>
      <c r="P190" s="187"/>
      <c r="Q190" s="187"/>
      <c r="R190" s="187"/>
      <c r="S190" s="187">
        <v>9.6300000000000008</v>
      </c>
      <c r="T190" s="83">
        <v>8.5466666666666669</v>
      </c>
      <c r="U190" s="38">
        <v>0</v>
      </c>
      <c r="V190" s="38">
        <v>0</v>
      </c>
      <c r="W190" s="38">
        <v>0</v>
      </c>
      <c r="X190" s="38">
        <v>0</v>
      </c>
      <c r="Y190" s="187">
        <v>10.6</v>
      </c>
      <c r="Z190" s="187">
        <v>12</v>
      </c>
      <c r="AA190" s="187"/>
      <c r="AB190" s="187"/>
      <c r="AC190" s="187"/>
      <c r="AD190" s="187">
        <v>10</v>
      </c>
      <c r="AE190" s="187">
        <v>18</v>
      </c>
      <c r="AF190" s="187"/>
      <c r="AG190" s="145">
        <v>12.120000000000001</v>
      </c>
      <c r="AH190" s="75">
        <v>2</v>
      </c>
      <c r="AI190" s="75">
        <v>2</v>
      </c>
      <c r="AJ190" s="75">
        <v>4</v>
      </c>
      <c r="AK190" s="75">
        <v>1</v>
      </c>
      <c r="AL190" s="75">
        <v>9</v>
      </c>
      <c r="AM190" s="187">
        <v>15</v>
      </c>
      <c r="AN190" s="187"/>
      <c r="AO190" s="131">
        <v>1</v>
      </c>
      <c r="AP190" s="187">
        <v>0</v>
      </c>
      <c r="AQ190" s="187"/>
      <c r="AR190" s="75">
        <v>0</v>
      </c>
      <c r="AS190" s="187">
        <v>10</v>
      </c>
      <c r="AT190" s="187"/>
      <c r="AU190" s="75">
        <v>2</v>
      </c>
      <c r="AV190" s="74">
        <v>10.148235294117647</v>
      </c>
      <c r="AW190" s="70">
        <v>30</v>
      </c>
      <c r="AX190" s="133"/>
      <c r="AY190" s="133"/>
      <c r="AZ190" s="133"/>
      <c r="BA190" s="137" t="s">
        <v>539</v>
      </c>
      <c r="BB190" s="36">
        <v>10.15</v>
      </c>
      <c r="BD190" s="43" t="s">
        <v>468</v>
      </c>
      <c r="BH190" s="133"/>
      <c r="BN190" s="133"/>
    </row>
    <row r="191" spans="1:66" s="42" customFormat="1" hidden="1" x14ac:dyDescent="0.25">
      <c r="A191" s="186">
        <v>706</v>
      </c>
      <c r="B191" s="186" t="s">
        <v>747</v>
      </c>
      <c r="C191" s="186" t="s">
        <v>114</v>
      </c>
      <c r="D191" s="186" t="s">
        <v>748</v>
      </c>
      <c r="E191" s="186" t="s">
        <v>463</v>
      </c>
      <c r="F191" s="187"/>
      <c r="G191" s="187"/>
      <c r="H191" s="187"/>
      <c r="I191" s="187">
        <v>10</v>
      </c>
      <c r="J191" s="187"/>
      <c r="K191" s="187"/>
      <c r="L191" s="187"/>
      <c r="M191" s="187"/>
      <c r="N191" s="187">
        <v>8.25</v>
      </c>
      <c r="O191" s="187"/>
      <c r="P191" s="187"/>
      <c r="Q191" s="187"/>
      <c r="R191" s="187"/>
      <c r="S191" s="187">
        <v>8.6300000000000008</v>
      </c>
      <c r="T191" s="83">
        <v>8.9600000000000009</v>
      </c>
      <c r="U191" s="38">
        <v>6</v>
      </c>
      <c r="V191" s="38">
        <v>0</v>
      </c>
      <c r="W191" s="38">
        <v>0</v>
      </c>
      <c r="X191" s="38">
        <v>6</v>
      </c>
      <c r="Y191" s="187">
        <v>10.199999999999999</v>
      </c>
      <c r="Z191" s="187">
        <v>11.5</v>
      </c>
      <c r="AA191" s="187"/>
      <c r="AB191" s="187"/>
      <c r="AC191" s="187"/>
      <c r="AD191" s="187">
        <v>8.25</v>
      </c>
      <c r="AE191" s="187">
        <v>11</v>
      </c>
      <c r="AF191" s="187"/>
      <c r="AG191" s="145">
        <v>9.84</v>
      </c>
      <c r="AH191" s="75">
        <v>2</v>
      </c>
      <c r="AI191" s="75">
        <v>2</v>
      </c>
      <c r="AJ191" s="75">
        <v>0</v>
      </c>
      <c r="AK191" s="75">
        <v>1</v>
      </c>
      <c r="AL191" s="75">
        <v>5</v>
      </c>
      <c r="AM191" s="187">
        <v>11</v>
      </c>
      <c r="AN191" s="187"/>
      <c r="AO191" s="131">
        <v>1</v>
      </c>
      <c r="AP191" s="187">
        <v>0</v>
      </c>
      <c r="AQ191" s="187"/>
      <c r="AR191" s="75">
        <v>0</v>
      </c>
      <c r="AS191" s="187">
        <v>16.5</v>
      </c>
      <c r="AT191" s="187"/>
      <c r="AU191" s="75">
        <v>2</v>
      </c>
      <c r="AV191" s="74">
        <v>10.225882352941179</v>
      </c>
      <c r="AW191" s="70">
        <v>30</v>
      </c>
      <c r="AX191" s="133"/>
      <c r="AY191" s="133"/>
      <c r="AZ191" s="133"/>
      <c r="BA191" s="137" t="s">
        <v>539</v>
      </c>
      <c r="BB191" s="36">
        <v>10.23</v>
      </c>
      <c r="BD191" s="43" t="s">
        <v>114</v>
      </c>
      <c r="BH191" s="133"/>
      <c r="BN191" s="133"/>
    </row>
    <row r="192" spans="1:66" s="42" customFormat="1" hidden="1" x14ac:dyDescent="0.25">
      <c r="A192" s="186">
        <v>714</v>
      </c>
      <c r="B192" s="186" t="s">
        <v>749</v>
      </c>
      <c r="C192" s="186" t="s">
        <v>750</v>
      </c>
      <c r="D192" s="186" t="s">
        <v>363</v>
      </c>
      <c r="E192" s="186" t="s">
        <v>463</v>
      </c>
      <c r="F192" s="187"/>
      <c r="G192" s="187"/>
      <c r="H192" s="187"/>
      <c r="I192" s="187">
        <v>8</v>
      </c>
      <c r="J192" s="187"/>
      <c r="K192" s="187"/>
      <c r="L192" s="187"/>
      <c r="M192" s="187"/>
      <c r="N192" s="187">
        <v>11.88</v>
      </c>
      <c r="O192" s="187"/>
      <c r="P192" s="187"/>
      <c r="Q192" s="187"/>
      <c r="R192" s="187"/>
      <c r="S192" s="187">
        <v>7.88</v>
      </c>
      <c r="T192" s="83">
        <v>9.2533333333333339</v>
      </c>
      <c r="U192" s="38">
        <v>0</v>
      </c>
      <c r="V192" s="38">
        <v>6</v>
      </c>
      <c r="W192" s="38">
        <v>0</v>
      </c>
      <c r="X192" s="38">
        <v>6</v>
      </c>
      <c r="Y192" s="187">
        <v>7.05</v>
      </c>
      <c r="Z192" s="187">
        <v>12</v>
      </c>
      <c r="AA192" s="187"/>
      <c r="AB192" s="187"/>
      <c r="AC192" s="187"/>
      <c r="AD192" s="187">
        <v>6.63</v>
      </c>
      <c r="AE192" s="187">
        <v>15</v>
      </c>
      <c r="AF192" s="187"/>
      <c r="AG192" s="145">
        <v>9.4619999999999997</v>
      </c>
      <c r="AH192" s="75">
        <v>0</v>
      </c>
      <c r="AI192" s="75">
        <v>2</v>
      </c>
      <c r="AJ192" s="75">
        <v>0</v>
      </c>
      <c r="AK192" s="75">
        <v>1</v>
      </c>
      <c r="AL192" s="75">
        <v>3</v>
      </c>
      <c r="AM192" s="187">
        <v>15</v>
      </c>
      <c r="AN192" s="187"/>
      <c r="AO192" s="131">
        <v>1</v>
      </c>
      <c r="AP192" s="187">
        <v>0</v>
      </c>
      <c r="AQ192" s="187"/>
      <c r="AR192" s="75">
        <v>0</v>
      </c>
      <c r="AS192" s="187">
        <v>13.5</v>
      </c>
      <c r="AT192" s="187"/>
      <c r="AU192" s="75">
        <v>2</v>
      </c>
      <c r="AV192" s="74">
        <v>10.152352941176471</v>
      </c>
      <c r="AW192" s="70">
        <v>30</v>
      </c>
      <c r="AX192" s="133"/>
      <c r="AY192" s="133"/>
      <c r="AZ192" s="133"/>
      <c r="BA192" s="137" t="s">
        <v>539</v>
      </c>
      <c r="BB192" s="36">
        <v>10.15</v>
      </c>
      <c r="BD192" s="43" t="s">
        <v>750</v>
      </c>
      <c r="BH192" s="133"/>
      <c r="BN192" s="133"/>
    </row>
    <row r="193" spans="1:66" s="42" customFormat="1" hidden="1" x14ac:dyDescent="0.25">
      <c r="A193" s="186">
        <v>720</v>
      </c>
      <c r="B193" s="186" t="s">
        <v>751</v>
      </c>
      <c r="C193" s="186" t="s">
        <v>752</v>
      </c>
      <c r="D193" s="186" t="s">
        <v>753</v>
      </c>
      <c r="E193" s="186" t="s">
        <v>463</v>
      </c>
      <c r="F193" s="187"/>
      <c r="G193" s="187"/>
      <c r="H193" s="187"/>
      <c r="I193" s="187">
        <v>6.63</v>
      </c>
      <c r="J193" s="187"/>
      <c r="K193" s="187"/>
      <c r="L193" s="187"/>
      <c r="M193" s="187"/>
      <c r="N193" s="187">
        <v>12.75</v>
      </c>
      <c r="O193" s="187"/>
      <c r="P193" s="187"/>
      <c r="Q193" s="187"/>
      <c r="R193" s="187"/>
      <c r="S193" s="187">
        <v>10.25</v>
      </c>
      <c r="T193" s="83">
        <v>9.8766666666666669</v>
      </c>
      <c r="U193" s="38">
        <v>0</v>
      </c>
      <c r="V193" s="38">
        <v>6</v>
      </c>
      <c r="W193" s="38">
        <v>6</v>
      </c>
      <c r="X193" s="38">
        <v>12</v>
      </c>
      <c r="Y193" s="187">
        <v>8.4700000000000006</v>
      </c>
      <c r="Z193" s="187">
        <v>12</v>
      </c>
      <c r="AA193" s="187"/>
      <c r="AB193" s="187"/>
      <c r="AC193" s="187"/>
      <c r="AD193" s="187">
        <v>7.13</v>
      </c>
      <c r="AE193" s="187">
        <v>16</v>
      </c>
      <c r="AF193" s="187"/>
      <c r="AG193" s="145">
        <v>10.145999999999999</v>
      </c>
      <c r="AH193" s="75">
        <v>0</v>
      </c>
      <c r="AI193" s="75">
        <v>2</v>
      </c>
      <c r="AJ193" s="75">
        <v>0</v>
      </c>
      <c r="AK193" s="75">
        <v>1</v>
      </c>
      <c r="AL193" s="75">
        <v>9</v>
      </c>
      <c r="AM193" s="187">
        <v>14</v>
      </c>
      <c r="AN193" s="187"/>
      <c r="AO193" s="131">
        <v>1</v>
      </c>
      <c r="AP193" s="187">
        <v>0</v>
      </c>
      <c r="AQ193" s="187"/>
      <c r="AR193" s="75">
        <v>0</v>
      </c>
      <c r="AS193" s="187">
        <v>10</v>
      </c>
      <c r="AT193" s="187"/>
      <c r="AU193" s="75">
        <v>2</v>
      </c>
      <c r="AV193" s="74">
        <v>10.212941176470588</v>
      </c>
      <c r="AW193" s="70">
        <v>30</v>
      </c>
      <c r="AX193" s="133"/>
      <c r="AY193" s="133"/>
      <c r="AZ193" s="133"/>
      <c r="BA193" s="137" t="s">
        <v>539</v>
      </c>
      <c r="BB193" s="36">
        <v>10.210000000000001</v>
      </c>
      <c r="BD193" s="43" t="s">
        <v>752</v>
      </c>
      <c r="BH193" s="133"/>
      <c r="BN193" s="133"/>
    </row>
    <row r="194" spans="1:66" s="42" customFormat="1" hidden="1" x14ac:dyDescent="0.25">
      <c r="A194" s="186">
        <v>721</v>
      </c>
      <c r="B194" s="186" t="s">
        <v>754</v>
      </c>
      <c r="C194" s="186" t="s">
        <v>755</v>
      </c>
      <c r="D194" s="186" t="s">
        <v>756</v>
      </c>
      <c r="E194" s="186" t="s">
        <v>463</v>
      </c>
      <c r="F194" s="187"/>
      <c r="G194" s="187"/>
      <c r="H194" s="187"/>
      <c r="I194" s="187">
        <v>5.13</v>
      </c>
      <c r="J194" s="187"/>
      <c r="K194" s="187"/>
      <c r="L194" s="187"/>
      <c r="M194" s="187"/>
      <c r="N194" s="187">
        <v>12.13</v>
      </c>
      <c r="O194" s="187"/>
      <c r="P194" s="187"/>
      <c r="Q194" s="187"/>
      <c r="R194" s="187"/>
      <c r="S194" s="187">
        <v>8.25</v>
      </c>
      <c r="T194" s="83">
        <v>8.5033333333333339</v>
      </c>
      <c r="U194" s="38">
        <v>0</v>
      </c>
      <c r="V194" s="38">
        <v>6</v>
      </c>
      <c r="W194" s="38">
        <v>0</v>
      </c>
      <c r="X194" s="38">
        <v>6</v>
      </c>
      <c r="Y194" s="187">
        <v>12.95</v>
      </c>
      <c r="Z194" s="187">
        <v>12</v>
      </c>
      <c r="AA194" s="187"/>
      <c r="AB194" s="187"/>
      <c r="AC194" s="187"/>
      <c r="AD194" s="187">
        <v>7.13</v>
      </c>
      <c r="AE194" s="187">
        <v>17</v>
      </c>
      <c r="AF194" s="187"/>
      <c r="AG194" s="145">
        <v>11.242000000000001</v>
      </c>
      <c r="AH194" s="75">
        <v>2</v>
      </c>
      <c r="AI194" s="75">
        <v>2</v>
      </c>
      <c r="AJ194" s="75">
        <v>0</v>
      </c>
      <c r="AK194" s="75">
        <v>1</v>
      </c>
      <c r="AL194" s="75">
        <v>9</v>
      </c>
      <c r="AM194" s="187">
        <v>18</v>
      </c>
      <c r="AN194" s="187"/>
      <c r="AO194" s="131">
        <v>1</v>
      </c>
      <c r="AP194" s="187">
        <v>0</v>
      </c>
      <c r="AQ194" s="187"/>
      <c r="AR194" s="75">
        <v>0</v>
      </c>
      <c r="AS194" s="187">
        <v>10.5</v>
      </c>
      <c r="AT194" s="187"/>
      <c r="AU194" s="75">
        <v>2</v>
      </c>
      <c r="AV194" s="74">
        <v>10.102352941176472</v>
      </c>
      <c r="AW194" s="70">
        <v>30</v>
      </c>
      <c r="AX194" s="133"/>
      <c r="AY194" s="133"/>
      <c r="AZ194" s="133"/>
      <c r="BA194" s="137" t="s">
        <v>539</v>
      </c>
      <c r="BB194" s="36">
        <v>10.1</v>
      </c>
      <c r="BD194" s="43" t="s">
        <v>755</v>
      </c>
      <c r="BH194" s="133"/>
      <c r="BN194" s="133"/>
    </row>
    <row r="195" spans="1:66" s="42" customFormat="1" hidden="1" x14ac:dyDescent="0.25">
      <c r="A195" s="186">
        <v>748</v>
      </c>
      <c r="B195" s="186" t="s">
        <v>757</v>
      </c>
      <c r="C195" s="186" t="s">
        <v>758</v>
      </c>
      <c r="D195" s="186" t="s">
        <v>433</v>
      </c>
      <c r="E195" s="186" t="s">
        <v>466</v>
      </c>
      <c r="F195" s="187"/>
      <c r="G195" s="187"/>
      <c r="H195" s="187"/>
      <c r="I195" s="187">
        <v>8</v>
      </c>
      <c r="J195" s="187"/>
      <c r="K195" s="187">
        <v>9.5</v>
      </c>
      <c r="L195" s="187"/>
      <c r="M195" s="187"/>
      <c r="N195" s="187">
        <v>9.5</v>
      </c>
      <c r="O195" s="187"/>
      <c r="P195" s="187"/>
      <c r="Q195" s="187"/>
      <c r="R195" s="187"/>
      <c r="S195" s="187">
        <v>7.13</v>
      </c>
      <c r="T195" s="83">
        <v>8.2099999999999991</v>
      </c>
      <c r="U195" s="38">
        <v>0</v>
      </c>
      <c r="V195" s="38">
        <v>0</v>
      </c>
      <c r="W195" s="38">
        <v>0</v>
      </c>
      <c r="X195" s="38">
        <v>0</v>
      </c>
      <c r="Y195" s="188">
        <v>11</v>
      </c>
      <c r="Z195" s="188">
        <v>14.75</v>
      </c>
      <c r="AA195" s="188"/>
      <c r="AB195" s="188"/>
      <c r="AC195" s="188"/>
      <c r="AD195" s="188">
        <v>8</v>
      </c>
      <c r="AE195" s="188">
        <v>11</v>
      </c>
      <c r="AF195" s="188"/>
      <c r="AG195" s="189">
        <v>10.55</v>
      </c>
      <c r="AH195" s="75">
        <v>2</v>
      </c>
      <c r="AI195" s="75">
        <v>2</v>
      </c>
      <c r="AJ195" s="75">
        <v>0</v>
      </c>
      <c r="AK195" s="75">
        <v>1</v>
      </c>
      <c r="AL195" s="75">
        <v>9</v>
      </c>
      <c r="AM195" s="187">
        <v>12</v>
      </c>
      <c r="AN195" s="187"/>
      <c r="AO195" s="131">
        <v>1</v>
      </c>
      <c r="AP195" s="187">
        <v>0</v>
      </c>
      <c r="AQ195" s="187"/>
      <c r="AR195" s="75">
        <v>0</v>
      </c>
      <c r="AS195" s="187">
        <v>10</v>
      </c>
      <c r="AT195" s="187"/>
      <c r="AU195" s="75">
        <v>2</v>
      </c>
      <c r="AV195" s="74">
        <v>9.3317647058823514</v>
      </c>
      <c r="AW195" s="70">
        <v>12</v>
      </c>
      <c r="AX195" s="84"/>
      <c r="AY195" s="84"/>
      <c r="AZ195" s="84"/>
      <c r="BA195" s="137" t="s">
        <v>539</v>
      </c>
      <c r="BB195" s="36">
        <v>9.33</v>
      </c>
      <c r="BD195" s="43" t="s">
        <v>758</v>
      </c>
      <c r="BH195" s="133"/>
      <c r="BN195" s="133"/>
    </row>
    <row r="196" spans="1:66" s="42" customFormat="1" hidden="1" x14ac:dyDescent="0.25">
      <c r="A196" s="186">
        <v>772</v>
      </c>
      <c r="B196" s="186" t="s">
        <v>759</v>
      </c>
      <c r="C196" s="186" t="s">
        <v>760</v>
      </c>
      <c r="D196" s="186" t="s">
        <v>331</v>
      </c>
      <c r="E196" s="186" t="s">
        <v>467</v>
      </c>
      <c r="F196" s="187"/>
      <c r="G196" s="187"/>
      <c r="H196" s="187"/>
      <c r="I196" s="187">
        <v>10</v>
      </c>
      <c r="J196" s="187"/>
      <c r="K196" s="187"/>
      <c r="L196" s="187"/>
      <c r="M196" s="187"/>
      <c r="N196" s="187">
        <v>9.1300000000000008</v>
      </c>
      <c r="O196" s="187"/>
      <c r="P196" s="187"/>
      <c r="Q196" s="187"/>
      <c r="R196" s="187"/>
      <c r="S196" s="187">
        <v>6.88</v>
      </c>
      <c r="T196" s="83">
        <v>8.67</v>
      </c>
      <c r="U196" s="38">
        <v>6</v>
      </c>
      <c r="V196" s="38">
        <v>0</v>
      </c>
      <c r="W196" s="38">
        <v>0</v>
      </c>
      <c r="X196" s="38">
        <v>6</v>
      </c>
      <c r="Y196" s="187">
        <v>11.83</v>
      </c>
      <c r="Z196" s="187">
        <v>5</v>
      </c>
      <c r="AA196" s="187"/>
      <c r="AB196" s="187"/>
      <c r="AC196" s="187"/>
      <c r="AD196" s="187">
        <v>7</v>
      </c>
      <c r="AE196" s="187">
        <v>18</v>
      </c>
      <c r="AF196" s="187"/>
      <c r="AG196" s="145">
        <v>9.766</v>
      </c>
      <c r="AH196" s="75">
        <v>2</v>
      </c>
      <c r="AI196" s="75">
        <v>0</v>
      </c>
      <c r="AJ196" s="75">
        <v>0</v>
      </c>
      <c r="AK196" s="75">
        <v>1</v>
      </c>
      <c r="AL196" s="75">
        <v>3</v>
      </c>
      <c r="AM196" s="187">
        <v>19</v>
      </c>
      <c r="AN196" s="187"/>
      <c r="AO196" s="131">
        <v>1</v>
      </c>
      <c r="AP196" s="187">
        <v>12.25</v>
      </c>
      <c r="AQ196" s="187"/>
      <c r="AR196" s="75">
        <v>2</v>
      </c>
      <c r="AS196" s="187">
        <v>0</v>
      </c>
      <c r="AT196" s="187"/>
      <c r="AU196" s="75">
        <v>0</v>
      </c>
      <c r="AV196" s="74">
        <v>10.021176470588236</v>
      </c>
      <c r="AW196" s="70">
        <v>30</v>
      </c>
      <c r="AX196" s="133"/>
      <c r="AY196" s="133"/>
      <c r="AZ196" s="133"/>
      <c r="BA196" s="137" t="s">
        <v>539</v>
      </c>
      <c r="BB196" s="36">
        <v>10.02</v>
      </c>
      <c r="BD196" s="43" t="s">
        <v>760</v>
      </c>
      <c r="BH196" s="133"/>
      <c r="BN196" s="133"/>
    </row>
    <row r="197" spans="1:66" s="42" customFormat="1" hidden="1" x14ac:dyDescent="0.25">
      <c r="A197" s="186">
        <v>774</v>
      </c>
      <c r="B197" s="186" t="s">
        <v>761</v>
      </c>
      <c r="C197" s="186" t="s">
        <v>762</v>
      </c>
      <c r="D197" s="186" t="s">
        <v>71</v>
      </c>
      <c r="E197" s="186" t="s">
        <v>467</v>
      </c>
      <c r="F197" s="187"/>
      <c r="G197" s="187"/>
      <c r="H197" s="187"/>
      <c r="I197" s="187">
        <v>8.1300000000000008</v>
      </c>
      <c r="J197" s="187"/>
      <c r="K197" s="187">
        <v>8.5</v>
      </c>
      <c r="L197" s="187"/>
      <c r="M197" s="187"/>
      <c r="N197" s="187">
        <v>8.5</v>
      </c>
      <c r="O197" s="187"/>
      <c r="P197" s="187"/>
      <c r="Q197" s="187"/>
      <c r="R197" s="187"/>
      <c r="S197" s="187">
        <v>8.25</v>
      </c>
      <c r="T197" s="83">
        <v>8.2933333333333348</v>
      </c>
      <c r="U197" s="38">
        <v>0</v>
      </c>
      <c r="V197" s="38">
        <v>0</v>
      </c>
      <c r="W197" s="38">
        <v>0</v>
      </c>
      <c r="X197" s="38">
        <v>0</v>
      </c>
      <c r="Y197" s="187">
        <v>13</v>
      </c>
      <c r="Z197" s="187">
        <v>9</v>
      </c>
      <c r="AA197" s="187"/>
      <c r="AB197" s="187"/>
      <c r="AC197" s="187"/>
      <c r="AD197" s="187">
        <v>11.5</v>
      </c>
      <c r="AE197" s="187">
        <v>16</v>
      </c>
      <c r="AF197" s="187"/>
      <c r="AG197" s="145">
        <v>12.2</v>
      </c>
      <c r="AH197" s="75">
        <v>2</v>
      </c>
      <c r="AI197" s="75">
        <v>0</v>
      </c>
      <c r="AJ197" s="75">
        <v>4</v>
      </c>
      <c r="AK197" s="75">
        <v>1</v>
      </c>
      <c r="AL197" s="75">
        <v>9</v>
      </c>
      <c r="AM197" s="187">
        <v>17</v>
      </c>
      <c r="AN197" s="187"/>
      <c r="AO197" s="131">
        <v>1</v>
      </c>
      <c r="AP197" s="187">
        <v>10.25</v>
      </c>
      <c r="AQ197" s="187"/>
      <c r="AR197" s="75">
        <v>2</v>
      </c>
      <c r="AS197" s="187">
        <v>0</v>
      </c>
      <c r="AT197" s="187"/>
      <c r="AU197" s="75">
        <v>0</v>
      </c>
      <c r="AV197" s="74">
        <v>10.184705882352942</v>
      </c>
      <c r="AW197" s="70">
        <v>30</v>
      </c>
      <c r="AX197" s="84"/>
      <c r="AY197" s="84"/>
      <c r="AZ197" s="84"/>
      <c r="BA197" s="137" t="s">
        <v>539</v>
      </c>
      <c r="BB197" s="36">
        <v>9.68</v>
      </c>
      <c r="BD197" s="43" t="s">
        <v>762</v>
      </c>
      <c r="BH197" s="133"/>
      <c r="BN197" s="133"/>
    </row>
    <row r="198" spans="1:66" s="42" customFormat="1" hidden="1" x14ac:dyDescent="0.25">
      <c r="A198" s="186">
        <v>775</v>
      </c>
      <c r="B198" s="186" t="s">
        <v>763</v>
      </c>
      <c r="C198" s="186" t="s">
        <v>764</v>
      </c>
      <c r="D198" s="186" t="s">
        <v>765</v>
      </c>
      <c r="E198" s="186" t="s">
        <v>467</v>
      </c>
      <c r="F198" s="187"/>
      <c r="G198" s="187"/>
      <c r="H198" s="187"/>
      <c r="I198" s="187">
        <v>8.5</v>
      </c>
      <c r="J198" s="187"/>
      <c r="K198" s="187"/>
      <c r="L198" s="187"/>
      <c r="M198" s="187"/>
      <c r="N198" s="187">
        <v>9.1300000000000008</v>
      </c>
      <c r="O198" s="187"/>
      <c r="P198" s="187"/>
      <c r="Q198" s="187"/>
      <c r="R198" s="187"/>
      <c r="S198" s="187">
        <v>9.75</v>
      </c>
      <c r="T198" s="83">
        <v>9.1266666666666669</v>
      </c>
      <c r="U198" s="38">
        <v>0</v>
      </c>
      <c r="V198" s="38">
        <v>0</v>
      </c>
      <c r="W198" s="38">
        <v>0</v>
      </c>
      <c r="X198" s="38">
        <v>0</v>
      </c>
      <c r="Y198" s="187">
        <v>6.63</v>
      </c>
      <c r="Z198" s="187">
        <v>6</v>
      </c>
      <c r="AA198" s="187"/>
      <c r="AB198" s="187"/>
      <c r="AC198" s="187"/>
      <c r="AD198" s="187">
        <v>11</v>
      </c>
      <c r="AE198" s="187">
        <v>15</v>
      </c>
      <c r="AF198" s="187"/>
      <c r="AG198" s="145">
        <v>9.9259999999999984</v>
      </c>
      <c r="AH198" s="75">
        <v>0</v>
      </c>
      <c r="AI198" s="75">
        <v>0</v>
      </c>
      <c r="AJ198" s="75">
        <v>4</v>
      </c>
      <c r="AK198" s="75">
        <v>1</v>
      </c>
      <c r="AL198" s="75">
        <v>5</v>
      </c>
      <c r="AM198" s="187">
        <v>12</v>
      </c>
      <c r="AN198" s="187"/>
      <c r="AO198" s="131">
        <v>1</v>
      </c>
      <c r="AP198" s="187">
        <v>13.75</v>
      </c>
      <c r="AQ198" s="187"/>
      <c r="AR198" s="75">
        <v>2</v>
      </c>
      <c r="AS198" s="187">
        <v>0</v>
      </c>
      <c r="AT198" s="187"/>
      <c r="AU198" s="75">
        <v>0</v>
      </c>
      <c r="AV198" s="74">
        <v>10.074705882352941</v>
      </c>
      <c r="AW198" s="70">
        <v>30</v>
      </c>
      <c r="AX198" s="133"/>
      <c r="AY198" s="133"/>
      <c r="AZ198" s="133"/>
      <c r="BA198" s="137" t="s">
        <v>539</v>
      </c>
      <c r="BB198" s="36">
        <v>10.07</v>
      </c>
      <c r="BD198" s="43" t="s">
        <v>764</v>
      </c>
      <c r="BH198" s="133"/>
      <c r="BN198" s="133"/>
    </row>
    <row r="199" spans="1:66" s="42" customFormat="1" hidden="1" x14ac:dyDescent="0.25">
      <c r="A199" s="186">
        <v>778</v>
      </c>
      <c r="B199" s="186" t="s">
        <v>766</v>
      </c>
      <c r="C199" s="186" t="s">
        <v>767</v>
      </c>
      <c r="D199" s="186" t="s">
        <v>768</v>
      </c>
      <c r="E199" s="186" t="s">
        <v>472</v>
      </c>
      <c r="F199" s="187"/>
      <c r="G199" s="187"/>
      <c r="H199" s="187"/>
      <c r="I199" s="187">
        <v>8.5</v>
      </c>
      <c r="J199" s="187"/>
      <c r="K199" s="187"/>
      <c r="L199" s="187"/>
      <c r="M199" s="187"/>
      <c r="N199" s="187">
        <v>10.75</v>
      </c>
      <c r="O199" s="187"/>
      <c r="P199" s="187"/>
      <c r="Q199" s="187"/>
      <c r="R199" s="187"/>
      <c r="S199" s="187">
        <v>10.75</v>
      </c>
      <c r="T199" s="83">
        <v>10</v>
      </c>
      <c r="U199" s="38">
        <v>0</v>
      </c>
      <c r="V199" s="38">
        <v>6</v>
      </c>
      <c r="W199" s="38">
        <v>6</v>
      </c>
      <c r="X199" s="38">
        <v>18</v>
      </c>
      <c r="Y199" s="187">
        <v>10</v>
      </c>
      <c r="Z199" s="187">
        <v>12</v>
      </c>
      <c r="AA199" s="187"/>
      <c r="AB199" s="187"/>
      <c r="AC199" s="187"/>
      <c r="AD199" s="187">
        <v>7.5</v>
      </c>
      <c r="AE199" s="187">
        <v>16</v>
      </c>
      <c r="AF199" s="187"/>
      <c r="AG199" s="145">
        <v>10.6</v>
      </c>
      <c r="AH199" s="75">
        <v>2</v>
      </c>
      <c r="AI199" s="75">
        <v>2</v>
      </c>
      <c r="AJ199" s="75">
        <v>0</v>
      </c>
      <c r="AK199" s="75">
        <v>1</v>
      </c>
      <c r="AL199" s="75">
        <v>9</v>
      </c>
      <c r="AM199" s="187">
        <v>16</v>
      </c>
      <c r="AN199" s="187"/>
      <c r="AO199" s="131">
        <v>1</v>
      </c>
      <c r="AP199" s="187">
        <v>0</v>
      </c>
      <c r="AQ199" s="187"/>
      <c r="AR199" s="75">
        <v>0</v>
      </c>
      <c r="AS199" s="187">
        <v>10.25</v>
      </c>
      <c r="AT199" s="187"/>
      <c r="AU199" s="75">
        <v>2</v>
      </c>
      <c r="AV199" s="74">
        <v>10.558823529411764</v>
      </c>
      <c r="AW199" s="70">
        <v>30</v>
      </c>
      <c r="AX199" s="133"/>
      <c r="AY199" s="133"/>
      <c r="AZ199" s="133"/>
      <c r="BA199" s="137" t="s">
        <v>539</v>
      </c>
      <c r="BB199" s="36">
        <v>10.56</v>
      </c>
      <c r="BD199" s="43" t="s">
        <v>767</v>
      </c>
      <c r="BH199" s="133"/>
      <c r="BN199" s="133"/>
    </row>
    <row r="200" spans="1:66" s="42" customFormat="1" hidden="1" x14ac:dyDescent="0.25">
      <c r="A200" s="186">
        <v>781</v>
      </c>
      <c r="B200" s="186" t="s">
        <v>769</v>
      </c>
      <c r="C200" s="186" t="s">
        <v>491</v>
      </c>
      <c r="D200" s="186" t="s">
        <v>770</v>
      </c>
      <c r="E200" s="186" t="s">
        <v>472</v>
      </c>
      <c r="F200" s="187"/>
      <c r="G200" s="187"/>
      <c r="H200" s="187"/>
      <c r="I200" s="187">
        <v>7.75</v>
      </c>
      <c r="J200" s="187"/>
      <c r="K200" s="187">
        <v>3</v>
      </c>
      <c r="L200" s="187"/>
      <c r="M200" s="187"/>
      <c r="N200" s="187">
        <v>3</v>
      </c>
      <c r="O200" s="187"/>
      <c r="P200" s="187"/>
      <c r="Q200" s="187"/>
      <c r="R200" s="187"/>
      <c r="S200" s="187">
        <v>5.75</v>
      </c>
      <c r="T200" s="83">
        <v>5.5</v>
      </c>
      <c r="U200" s="38">
        <v>0</v>
      </c>
      <c r="V200" s="38">
        <v>0</v>
      </c>
      <c r="W200" s="38">
        <v>0</v>
      </c>
      <c r="X200" s="38">
        <v>0</v>
      </c>
      <c r="Y200" s="188">
        <v>12</v>
      </c>
      <c r="Z200" s="188">
        <v>12</v>
      </c>
      <c r="AA200" s="188"/>
      <c r="AB200" s="188"/>
      <c r="AC200" s="188"/>
      <c r="AD200" s="188">
        <v>10.125</v>
      </c>
      <c r="AE200" s="188">
        <v>11</v>
      </c>
      <c r="AF200" s="188"/>
      <c r="AG200" s="189">
        <v>11.05</v>
      </c>
      <c r="AH200" s="75">
        <v>2</v>
      </c>
      <c r="AI200" s="75">
        <v>2</v>
      </c>
      <c r="AJ200" s="75">
        <v>4</v>
      </c>
      <c r="AK200" s="75">
        <v>1</v>
      </c>
      <c r="AL200" s="75">
        <v>9</v>
      </c>
      <c r="AM200" s="187">
        <v>13</v>
      </c>
      <c r="AN200" s="187"/>
      <c r="AO200" s="131">
        <v>1</v>
      </c>
      <c r="AP200" s="187">
        <v>0</v>
      </c>
      <c r="AQ200" s="187"/>
      <c r="AR200" s="75">
        <v>0</v>
      </c>
      <c r="AS200" s="187">
        <v>13</v>
      </c>
      <c r="AT200" s="187"/>
      <c r="AU200" s="75">
        <v>2</v>
      </c>
      <c r="AV200" s="74">
        <v>8.4558823529411757</v>
      </c>
      <c r="AW200" s="70">
        <v>12</v>
      </c>
      <c r="AX200" s="84"/>
      <c r="AY200" s="84"/>
      <c r="AZ200" s="84"/>
      <c r="BA200" s="137" t="s">
        <v>539</v>
      </c>
      <c r="BB200" s="36">
        <v>8.15</v>
      </c>
      <c r="BD200" s="43" t="s">
        <v>491</v>
      </c>
      <c r="BH200" s="133"/>
      <c r="BN200" s="133"/>
    </row>
    <row r="201" spans="1:66" s="42" customFormat="1" hidden="1" x14ac:dyDescent="0.25">
      <c r="A201" s="186">
        <v>787</v>
      </c>
      <c r="B201" s="186" t="s">
        <v>771</v>
      </c>
      <c r="C201" s="186" t="s">
        <v>772</v>
      </c>
      <c r="D201" s="186" t="s">
        <v>393</v>
      </c>
      <c r="E201" s="186" t="s">
        <v>472</v>
      </c>
      <c r="F201" s="187"/>
      <c r="G201" s="187"/>
      <c r="H201" s="187"/>
      <c r="I201" s="187">
        <v>5.75</v>
      </c>
      <c r="J201" s="187"/>
      <c r="K201" s="187">
        <v>9.6300000000000008</v>
      </c>
      <c r="L201" s="187"/>
      <c r="M201" s="187"/>
      <c r="N201" s="187">
        <v>9.6300000000000008</v>
      </c>
      <c r="O201" s="187"/>
      <c r="P201" s="187"/>
      <c r="Q201" s="187"/>
      <c r="R201" s="187"/>
      <c r="S201" s="187">
        <v>7.88</v>
      </c>
      <c r="T201" s="83">
        <v>7.7533333333333339</v>
      </c>
      <c r="U201" s="38">
        <v>0</v>
      </c>
      <c r="V201" s="38">
        <v>0</v>
      </c>
      <c r="W201" s="38">
        <v>0</v>
      </c>
      <c r="X201" s="38">
        <v>0</v>
      </c>
      <c r="Y201" s="188">
        <v>12.04</v>
      </c>
      <c r="Z201" s="188">
        <v>12</v>
      </c>
      <c r="AA201" s="188"/>
      <c r="AB201" s="188"/>
      <c r="AC201" s="188"/>
      <c r="AD201" s="188">
        <v>11</v>
      </c>
      <c r="AE201" s="188">
        <v>14</v>
      </c>
      <c r="AF201" s="188"/>
      <c r="AG201" s="189">
        <v>12.007999999999999</v>
      </c>
      <c r="AH201" s="75">
        <v>2</v>
      </c>
      <c r="AI201" s="75">
        <v>2</v>
      </c>
      <c r="AJ201" s="75">
        <v>4</v>
      </c>
      <c r="AK201" s="75">
        <v>1</v>
      </c>
      <c r="AL201" s="75">
        <v>9</v>
      </c>
      <c r="AM201" s="187">
        <v>13</v>
      </c>
      <c r="AN201" s="187"/>
      <c r="AO201" s="131">
        <v>1</v>
      </c>
      <c r="AP201" s="187">
        <v>11.75</v>
      </c>
      <c r="AQ201" s="187"/>
      <c r="AR201" s="75">
        <v>2</v>
      </c>
      <c r="AS201" s="187">
        <v>0</v>
      </c>
      <c r="AT201" s="187"/>
      <c r="AU201" s="75">
        <v>0</v>
      </c>
      <c r="AV201" s="74">
        <v>9.7835294117647056</v>
      </c>
      <c r="AW201" s="70">
        <v>12</v>
      </c>
      <c r="AX201" s="84"/>
      <c r="AY201" s="84"/>
      <c r="AZ201" s="84"/>
      <c r="BA201" s="137" t="s">
        <v>539</v>
      </c>
      <c r="BB201" s="36">
        <v>9.4</v>
      </c>
      <c r="BD201" s="43" t="s">
        <v>772</v>
      </c>
      <c r="BH201" s="133"/>
      <c r="BN201" s="133"/>
    </row>
    <row r="202" spans="1:66" s="42" customFormat="1" hidden="1" x14ac:dyDescent="0.25">
      <c r="A202" s="186">
        <v>809</v>
      </c>
      <c r="B202" s="186" t="s">
        <v>773</v>
      </c>
      <c r="C202" s="186" t="s">
        <v>339</v>
      </c>
      <c r="D202" s="186" t="s">
        <v>774</v>
      </c>
      <c r="E202" s="186" t="s">
        <v>475</v>
      </c>
      <c r="F202" s="187"/>
      <c r="G202" s="187"/>
      <c r="H202" s="187"/>
      <c r="I202" s="187">
        <v>11</v>
      </c>
      <c r="J202" s="187"/>
      <c r="K202" s="187"/>
      <c r="L202" s="187"/>
      <c r="M202" s="187"/>
      <c r="N202" s="187">
        <v>10.25</v>
      </c>
      <c r="O202" s="187"/>
      <c r="P202" s="187"/>
      <c r="Q202" s="187"/>
      <c r="R202" s="187"/>
      <c r="S202" s="187">
        <v>4.8099999999999996</v>
      </c>
      <c r="T202" s="83">
        <v>8.6866666666666656</v>
      </c>
      <c r="U202" s="38">
        <v>6</v>
      </c>
      <c r="V202" s="38">
        <v>6</v>
      </c>
      <c r="W202" s="38">
        <v>0</v>
      </c>
      <c r="X202" s="38">
        <v>12</v>
      </c>
      <c r="Y202" s="187">
        <v>13.6</v>
      </c>
      <c r="Z202" s="187">
        <v>13</v>
      </c>
      <c r="AA202" s="187"/>
      <c r="AB202" s="187"/>
      <c r="AC202" s="187"/>
      <c r="AD202" s="187">
        <v>7.5</v>
      </c>
      <c r="AE202" s="187">
        <v>16</v>
      </c>
      <c r="AF202" s="187"/>
      <c r="AG202" s="145">
        <v>11.52</v>
      </c>
      <c r="AH202" s="75">
        <v>2</v>
      </c>
      <c r="AI202" s="75">
        <v>2</v>
      </c>
      <c r="AJ202" s="75">
        <v>0</v>
      </c>
      <c r="AK202" s="75">
        <v>1</v>
      </c>
      <c r="AL202" s="75">
        <v>9</v>
      </c>
      <c r="AM202" s="187">
        <v>17</v>
      </c>
      <c r="AN202" s="187"/>
      <c r="AO202" s="131">
        <v>1</v>
      </c>
      <c r="AP202" s="187">
        <v>0</v>
      </c>
      <c r="AQ202" s="187"/>
      <c r="AR202" s="75">
        <v>0</v>
      </c>
      <c r="AS202" s="187">
        <v>13</v>
      </c>
      <c r="AT202" s="187"/>
      <c r="AU202" s="75">
        <v>2</v>
      </c>
      <c r="AV202" s="74">
        <v>10.516470588235293</v>
      </c>
      <c r="AW202" s="70">
        <v>30</v>
      </c>
      <c r="AX202" s="133"/>
      <c r="AY202" s="133"/>
      <c r="AZ202" s="133"/>
      <c r="BA202" s="137" t="s">
        <v>539</v>
      </c>
      <c r="BB202" s="36">
        <v>10.52</v>
      </c>
      <c r="BD202" s="43" t="s">
        <v>339</v>
      </c>
      <c r="BH202" s="133"/>
      <c r="BN202" s="133"/>
    </row>
    <row r="203" spans="1:66" s="42" customFormat="1" hidden="1" x14ac:dyDescent="0.25">
      <c r="A203" s="186">
        <v>813</v>
      </c>
      <c r="B203" s="186" t="s">
        <v>775</v>
      </c>
      <c r="C203" s="186" t="s">
        <v>776</v>
      </c>
      <c r="D203" s="186" t="s">
        <v>777</v>
      </c>
      <c r="E203" s="186" t="s">
        <v>475</v>
      </c>
      <c r="F203" s="187"/>
      <c r="G203" s="187"/>
      <c r="H203" s="187"/>
      <c r="I203" s="187">
        <v>7.13</v>
      </c>
      <c r="J203" s="187"/>
      <c r="K203" s="187"/>
      <c r="L203" s="187"/>
      <c r="M203" s="187"/>
      <c r="N203" s="187">
        <v>12</v>
      </c>
      <c r="O203" s="187"/>
      <c r="P203" s="187"/>
      <c r="Q203" s="187"/>
      <c r="R203" s="187"/>
      <c r="S203" s="187">
        <v>5.56</v>
      </c>
      <c r="T203" s="83">
        <v>8.2299999999999986</v>
      </c>
      <c r="U203" s="38">
        <v>0</v>
      </c>
      <c r="V203" s="38">
        <v>6</v>
      </c>
      <c r="W203" s="38">
        <v>0</v>
      </c>
      <c r="X203" s="38">
        <v>6</v>
      </c>
      <c r="Y203" s="187">
        <v>10</v>
      </c>
      <c r="Z203" s="187">
        <v>12</v>
      </c>
      <c r="AA203" s="187"/>
      <c r="AB203" s="187"/>
      <c r="AC203" s="187"/>
      <c r="AD203" s="187">
        <v>12.13</v>
      </c>
      <c r="AE203" s="187">
        <v>15</v>
      </c>
      <c r="AF203" s="187"/>
      <c r="AG203" s="145">
        <v>12.252000000000001</v>
      </c>
      <c r="AH203" s="75">
        <v>2</v>
      </c>
      <c r="AI203" s="75">
        <v>2</v>
      </c>
      <c r="AJ203" s="75">
        <v>4</v>
      </c>
      <c r="AK203" s="75">
        <v>1</v>
      </c>
      <c r="AL203" s="75">
        <v>9</v>
      </c>
      <c r="AM203" s="187">
        <v>10</v>
      </c>
      <c r="AN203" s="187"/>
      <c r="AO203" s="131">
        <v>1</v>
      </c>
      <c r="AP203" s="187">
        <v>0</v>
      </c>
      <c r="AQ203" s="187"/>
      <c r="AR203" s="75">
        <v>0</v>
      </c>
      <c r="AS203" s="187">
        <v>13</v>
      </c>
      <c r="AT203" s="187"/>
      <c r="AU203" s="75">
        <v>2</v>
      </c>
      <c r="AV203" s="74">
        <v>10.078235294117647</v>
      </c>
      <c r="AW203" s="70">
        <v>30</v>
      </c>
      <c r="AX203" s="133"/>
      <c r="AY203" s="133"/>
      <c r="AZ203" s="133"/>
      <c r="BA203" s="137" t="s">
        <v>539</v>
      </c>
      <c r="BB203" s="36">
        <v>10.08</v>
      </c>
      <c r="BD203" s="43" t="s">
        <v>776</v>
      </c>
      <c r="BH203" s="133"/>
      <c r="BN203" s="133"/>
    </row>
    <row r="204" spans="1:66" s="42" customFormat="1" hidden="1" x14ac:dyDescent="0.25">
      <c r="A204" s="186">
        <v>820</v>
      </c>
      <c r="B204" s="186" t="s">
        <v>778</v>
      </c>
      <c r="C204" s="186" t="s">
        <v>500</v>
      </c>
      <c r="D204" s="186" t="s">
        <v>84</v>
      </c>
      <c r="E204" s="186" t="s">
        <v>475</v>
      </c>
      <c r="F204" s="187"/>
      <c r="G204" s="187"/>
      <c r="H204" s="187"/>
      <c r="I204" s="187">
        <v>8.5</v>
      </c>
      <c r="J204" s="187"/>
      <c r="K204" s="187"/>
      <c r="L204" s="187"/>
      <c r="M204" s="187"/>
      <c r="N204" s="187">
        <v>10.63</v>
      </c>
      <c r="O204" s="187"/>
      <c r="P204" s="187"/>
      <c r="Q204" s="187"/>
      <c r="R204" s="187"/>
      <c r="S204" s="187">
        <v>5.5</v>
      </c>
      <c r="T204" s="83">
        <v>8.2100000000000009</v>
      </c>
      <c r="U204" s="38">
        <v>0</v>
      </c>
      <c r="V204" s="38">
        <v>6</v>
      </c>
      <c r="W204" s="38">
        <v>0</v>
      </c>
      <c r="X204" s="38">
        <v>6</v>
      </c>
      <c r="Y204" s="187">
        <v>8.25</v>
      </c>
      <c r="Z204" s="187">
        <v>14.5</v>
      </c>
      <c r="AA204" s="187"/>
      <c r="AB204" s="187"/>
      <c r="AC204" s="187"/>
      <c r="AD204" s="187">
        <v>10</v>
      </c>
      <c r="AE204" s="187">
        <v>11</v>
      </c>
      <c r="AF204" s="187"/>
      <c r="AG204" s="145">
        <v>10.75</v>
      </c>
      <c r="AH204" s="75">
        <v>0</v>
      </c>
      <c r="AI204" s="75">
        <v>2</v>
      </c>
      <c r="AJ204" s="75">
        <v>4</v>
      </c>
      <c r="AK204" s="75">
        <v>1</v>
      </c>
      <c r="AL204" s="75">
        <v>9</v>
      </c>
      <c r="AM204" s="187">
        <v>12</v>
      </c>
      <c r="AN204" s="187"/>
      <c r="AO204" s="131">
        <v>1</v>
      </c>
      <c r="AP204" s="187">
        <v>0</v>
      </c>
      <c r="AQ204" s="187"/>
      <c r="AR204" s="75">
        <v>0</v>
      </c>
      <c r="AS204" s="187">
        <v>16.5</v>
      </c>
      <c r="AT204" s="187"/>
      <c r="AU204" s="75">
        <v>2</v>
      </c>
      <c r="AV204" s="74">
        <v>10.15529411764706</v>
      </c>
      <c r="AW204" s="70">
        <v>30</v>
      </c>
      <c r="AX204" s="133"/>
      <c r="AY204" s="133"/>
      <c r="AZ204" s="133"/>
      <c r="BA204" s="137" t="s">
        <v>539</v>
      </c>
      <c r="BB204" s="36">
        <v>10.15</v>
      </c>
      <c r="BD204" s="43" t="s">
        <v>500</v>
      </c>
      <c r="BH204" s="133"/>
      <c r="BN204" s="133"/>
    </row>
    <row r="205" spans="1:66" s="42" customFormat="1" hidden="1" x14ac:dyDescent="0.25">
      <c r="A205" s="186">
        <v>821</v>
      </c>
      <c r="B205" s="186" t="s">
        <v>779</v>
      </c>
      <c r="C205" s="186" t="s">
        <v>780</v>
      </c>
      <c r="D205" s="186" t="s">
        <v>781</v>
      </c>
      <c r="E205" s="186" t="s">
        <v>475</v>
      </c>
      <c r="F205" s="187"/>
      <c r="G205" s="187"/>
      <c r="H205" s="187"/>
      <c r="I205" s="187">
        <v>8.1300000000000008</v>
      </c>
      <c r="J205" s="187"/>
      <c r="K205" s="187"/>
      <c r="L205" s="187"/>
      <c r="M205" s="187"/>
      <c r="N205" s="187">
        <v>7.75</v>
      </c>
      <c r="O205" s="187"/>
      <c r="P205" s="187"/>
      <c r="Q205" s="187"/>
      <c r="R205" s="187"/>
      <c r="S205" s="187">
        <v>5</v>
      </c>
      <c r="T205" s="83">
        <v>6.9600000000000009</v>
      </c>
      <c r="U205" s="38">
        <v>0</v>
      </c>
      <c r="V205" s="38">
        <v>0</v>
      </c>
      <c r="W205" s="38">
        <v>0</v>
      </c>
      <c r="X205" s="38">
        <v>0</v>
      </c>
      <c r="Y205" s="187">
        <v>13.6</v>
      </c>
      <c r="Z205" s="187">
        <v>12</v>
      </c>
      <c r="AA205" s="187"/>
      <c r="AB205" s="187"/>
      <c r="AC205" s="187"/>
      <c r="AD205" s="187">
        <v>6.5</v>
      </c>
      <c r="AE205" s="187">
        <v>17</v>
      </c>
      <c r="AF205" s="187"/>
      <c r="AG205" s="145">
        <v>11.120000000000001</v>
      </c>
      <c r="AH205" s="75">
        <v>2</v>
      </c>
      <c r="AI205" s="75">
        <v>2</v>
      </c>
      <c r="AJ205" s="75">
        <v>0</v>
      </c>
      <c r="AK205" s="75">
        <v>1</v>
      </c>
      <c r="AL205" s="75">
        <v>9</v>
      </c>
      <c r="AM205" s="187">
        <v>19</v>
      </c>
      <c r="AN205" s="187"/>
      <c r="AO205" s="131">
        <v>1</v>
      </c>
      <c r="AP205" s="187">
        <v>19.75</v>
      </c>
      <c r="AQ205" s="187"/>
      <c r="AR205" s="75">
        <v>2</v>
      </c>
      <c r="AS205" s="187">
        <v>0</v>
      </c>
      <c r="AT205" s="187"/>
      <c r="AU205" s="75">
        <v>0</v>
      </c>
      <c r="AV205" s="74">
        <v>10.396470588235294</v>
      </c>
      <c r="AW205" s="70">
        <v>30</v>
      </c>
      <c r="AX205" s="133"/>
      <c r="AY205" s="133"/>
      <c r="AZ205" s="133"/>
      <c r="BA205" s="137" t="s">
        <v>539</v>
      </c>
      <c r="BB205" s="36">
        <v>10.25</v>
      </c>
      <c r="BD205" s="43" t="s">
        <v>780</v>
      </c>
      <c r="BH205" s="133"/>
      <c r="BN205" s="133"/>
    </row>
    <row r="206" spans="1:66" s="42" customFormat="1" hidden="1" x14ac:dyDescent="0.25">
      <c r="A206" s="186">
        <v>827</v>
      </c>
      <c r="B206" s="186" t="s">
        <v>782</v>
      </c>
      <c r="C206" s="186" t="s">
        <v>783</v>
      </c>
      <c r="D206" s="186" t="s">
        <v>419</v>
      </c>
      <c r="E206" s="186" t="s">
        <v>475</v>
      </c>
      <c r="F206" s="187"/>
      <c r="G206" s="187"/>
      <c r="H206" s="187"/>
      <c r="I206" s="187">
        <v>6.5</v>
      </c>
      <c r="J206" s="187"/>
      <c r="K206" s="187"/>
      <c r="L206" s="187"/>
      <c r="M206" s="187"/>
      <c r="N206" s="187">
        <v>12</v>
      </c>
      <c r="O206" s="187"/>
      <c r="P206" s="187"/>
      <c r="Q206" s="187"/>
      <c r="R206" s="187"/>
      <c r="S206" s="187">
        <v>7.5</v>
      </c>
      <c r="T206" s="83">
        <v>8.6666666666666661</v>
      </c>
      <c r="U206" s="38">
        <v>0</v>
      </c>
      <c r="V206" s="38">
        <v>6</v>
      </c>
      <c r="W206" s="38">
        <v>0</v>
      </c>
      <c r="X206" s="38">
        <v>6</v>
      </c>
      <c r="Y206" s="187">
        <v>12.8</v>
      </c>
      <c r="Z206" s="187">
        <v>11.5</v>
      </c>
      <c r="AA206" s="187"/>
      <c r="AB206" s="187"/>
      <c r="AC206" s="187"/>
      <c r="AD206" s="187">
        <v>10</v>
      </c>
      <c r="AE206" s="187">
        <v>15</v>
      </c>
      <c r="AF206" s="187"/>
      <c r="AG206" s="145">
        <v>11.86</v>
      </c>
      <c r="AH206" s="75">
        <v>2</v>
      </c>
      <c r="AI206" s="75">
        <v>2</v>
      </c>
      <c r="AJ206" s="75">
        <v>4</v>
      </c>
      <c r="AK206" s="75">
        <v>1</v>
      </c>
      <c r="AL206" s="75">
        <v>9</v>
      </c>
      <c r="AM206" s="187">
        <v>18</v>
      </c>
      <c r="AN206" s="187"/>
      <c r="AO206" s="131">
        <v>1</v>
      </c>
      <c r="AP206" s="187">
        <v>0</v>
      </c>
      <c r="AQ206" s="187"/>
      <c r="AR206" s="75">
        <v>0</v>
      </c>
      <c r="AS206" s="187">
        <v>10</v>
      </c>
      <c r="AT206" s="187"/>
      <c r="AU206" s="75">
        <v>2</v>
      </c>
      <c r="AV206" s="74">
        <v>10.311764705882354</v>
      </c>
      <c r="AW206" s="70">
        <v>30</v>
      </c>
      <c r="AX206" s="133"/>
      <c r="AY206" s="133"/>
      <c r="AZ206" s="133"/>
      <c r="BA206" s="137" t="s">
        <v>539</v>
      </c>
      <c r="BB206" s="36">
        <v>10.31</v>
      </c>
      <c r="BD206" s="43" t="s">
        <v>783</v>
      </c>
      <c r="BH206" s="133"/>
      <c r="BN206" s="133"/>
    </row>
    <row r="207" spans="1:66" s="42" customFormat="1" hidden="1" x14ac:dyDescent="0.25">
      <c r="A207" s="186">
        <v>830</v>
      </c>
      <c r="B207" s="186" t="s">
        <v>784</v>
      </c>
      <c r="C207" s="186" t="s">
        <v>406</v>
      </c>
      <c r="D207" s="186" t="s">
        <v>785</v>
      </c>
      <c r="E207" s="186" t="s">
        <v>479</v>
      </c>
      <c r="F207" s="187"/>
      <c r="G207" s="187"/>
      <c r="H207" s="187"/>
      <c r="I207" s="187">
        <v>7.75</v>
      </c>
      <c r="J207" s="187"/>
      <c r="K207" s="187"/>
      <c r="L207" s="187"/>
      <c r="M207" s="187"/>
      <c r="N207" s="187">
        <v>11.25</v>
      </c>
      <c r="O207" s="187"/>
      <c r="P207" s="187"/>
      <c r="Q207" s="187"/>
      <c r="R207" s="187"/>
      <c r="S207" s="187">
        <v>10.25</v>
      </c>
      <c r="T207" s="83">
        <v>9.75</v>
      </c>
      <c r="U207" s="38">
        <v>0</v>
      </c>
      <c r="V207" s="38">
        <v>6</v>
      </c>
      <c r="W207" s="38">
        <v>6</v>
      </c>
      <c r="X207" s="38">
        <v>12</v>
      </c>
      <c r="Y207" s="187">
        <v>12.1</v>
      </c>
      <c r="Z207" s="187">
        <v>0</v>
      </c>
      <c r="AA207" s="187"/>
      <c r="AB207" s="187"/>
      <c r="AC207" s="187"/>
      <c r="AD207" s="187">
        <v>10.5</v>
      </c>
      <c r="AE207" s="187">
        <v>18</v>
      </c>
      <c r="AF207" s="187"/>
      <c r="AG207" s="145">
        <v>10.220000000000001</v>
      </c>
      <c r="AH207" s="75">
        <v>2</v>
      </c>
      <c r="AI207" s="75">
        <v>0</v>
      </c>
      <c r="AJ207" s="75">
        <v>4</v>
      </c>
      <c r="AK207" s="75">
        <v>1</v>
      </c>
      <c r="AL207" s="75">
        <v>9</v>
      </c>
      <c r="AM207" s="187">
        <v>17</v>
      </c>
      <c r="AN207" s="187"/>
      <c r="AO207" s="131">
        <v>1</v>
      </c>
      <c r="AP207" s="187">
        <v>0</v>
      </c>
      <c r="AQ207" s="187"/>
      <c r="AR207" s="75">
        <v>0</v>
      </c>
      <c r="AS207" s="187">
        <v>13</v>
      </c>
      <c r="AT207" s="187"/>
      <c r="AU207" s="75">
        <v>2</v>
      </c>
      <c r="AV207" s="74">
        <v>10.697058823529412</v>
      </c>
      <c r="AW207" s="70">
        <v>30</v>
      </c>
      <c r="AX207" s="133"/>
      <c r="AY207" s="133"/>
      <c r="AZ207" s="133"/>
      <c r="BA207" s="137" t="s">
        <v>539</v>
      </c>
      <c r="BB207" s="36">
        <v>10.7</v>
      </c>
      <c r="BD207" s="43" t="s">
        <v>406</v>
      </c>
      <c r="BH207" s="133"/>
      <c r="BN207" s="133"/>
    </row>
    <row r="208" spans="1:66" s="42" customFormat="1" hidden="1" x14ac:dyDescent="0.25">
      <c r="A208" s="186">
        <v>836</v>
      </c>
      <c r="B208" s="186" t="s">
        <v>786</v>
      </c>
      <c r="C208" s="186" t="s">
        <v>390</v>
      </c>
      <c r="D208" s="186" t="s">
        <v>465</v>
      </c>
      <c r="E208" s="186" t="s">
        <v>479</v>
      </c>
      <c r="F208" s="187"/>
      <c r="G208" s="187"/>
      <c r="H208" s="187"/>
      <c r="I208" s="187">
        <v>5.75</v>
      </c>
      <c r="J208" s="187"/>
      <c r="K208" s="187"/>
      <c r="L208" s="187"/>
      <c r="M208" s="187"/>
      <c r="N208" s="187">
        <v>11.38</v>
      </c>
      <c r="O208" s="187"/>
      <c r="P208" s="187"/>
      <c r="Q208" s="187"/>
      <c r="R208" s="187"/>
      <c r="S208" s="187">
        <v>9.6300000000000008</v>
      </c>
      <c r="T208" s="83">
        <v>8.9200000000000017</v>
      </c>
      <c r="U208" s="38">
        <v>0</v>
      </c>
      <c r="V208" s="38">
        <v>6</v>
      </c>
      <c r="W208" s="38">
        <v>0</v>
      </c>
      <c r="X208" s="38">
        <v>6</v>
      </c>
      <c r="Y208" s="187">
        <v>11.5</v>
      </c>
      <c r="Z208" s="187">
        <v>13.36</v>
      </c>
      <c r="AA208" s="187"/>
      <c r="AB208" s="187"/>
      <c r="AC208" s="187"/>
      <c r="AD208" s="187">
        <v>7.75</v>
      </c>
      <c r="AE208" s="187">
        <v>13</v>
      </c>
      <c r="AF208" s="187"/>
      <c r="AG208" s="145">
        <v>10.672000000000001</v>
      </c>
      <c r="AH208" s="75">
        <v>2</v>
      </c>
      <c r="AI208" s="75">
        <v>2</v>
      </c>
      <c r="AJ208" s="75">
        <v>0</v>
      </c>
      <c r="AK208" s="75">
        <v>1</v>
      </c>
      <c r="AL208" s="75">
        <v>9</v>
      </c>
      <c r="AM208" s="187">
        <v>11</v>
      </c>
      <c r="AN208" s="187"/>
      <c r="AO208" s="131">
        <v>1</v>
      </c>
      <c r="AP208" s="187">
        <v>0</v>
      </c>
      <c r="AQ208" s="187"/>
      <c r="AR208" s="75">
        <v>0</v>
      </c>
      <c r="AS208" s="187">
        <v>13</v>
      </c>
      <c r="AT208" s="187"/>
      <c r="AU208" s="75">
        <v>2</v>
      </c>
      <c r="AV208" s="74">
        <v>10.037647058823531</v>
      </c>
      <c r="AW208" s="70">
        <v>30</v>
      </c>
      <c r="AX208" s="133"/>
      <c r="AY208" s="133"/>
      <c r="AZ208" s="133"/>
      <c r="BA208" s="137" t="s">
        <v>539</v>
      </c>
      <c r="BB208" s="36">
        <v>10.039999999999999</v>
      </c>
      <c r="BD208" s="43" t="s">
        <v>390</v>
      </c>
      <c r="BH208" s="133"/>
      <c r="BN208" s="133"/>
    </row>
    <row r="209" spans="1:66" s="42" customFormat="1" hidden="1" x14ac:dyDescent="0.25">
      <c r="A209" s="186">
        <v>842</v>
      </c>
      <c r="B209" s="186" t="s">
        <v>787</v>
      </c>
      <c r="C209" s="186" t="s">
        <v>788</v>
      </c>
      <c r="D209" s="186" t="s">
        <v>346</v>
      </c>
      <c r="E209" s="186" t="s">
        <v>479</v>
      </c>
      <c r="F209" s="187"/>
      <c r="G209" s="187"/>
      <c r="H209" s="187"/>
      <c r="I209" s="187">
        <v>6.63</v>
      </c>
      <c r="J209" s="187"/>
      <c r="K209" s="187"/>
      <c r="L209" s="187"/>
      <c r="M209" s="187"/>
      <c r="N209" s="187">
        <v>13.25</v>
      </c>
      <c r="O209" s="187"/>
      <c r="P209" s="187"/>
      <c r="Q209" s="187"/>
      <c r="R209" s="187"/>
      <c r="S209" s="187">
        <v>7.13</v>
      </c>
      <c r="T209" s="83">
        <v>9.0033333333333321</v>
      </c>
      <c r="U209" s="38">
        <v>0</v>
      </c>
      <c r="V209" s="38">
        <v>6</v>
      </c>
      <c r="W209" s="38">
        <v>0</v>
      </c>
      <c r="X209" s="38">
        <v>6</v>
      </c>
      <c r="Y209" s="187">
        <v>11</v>
      </c>
      <c r="Z209" s="187">
        <v>10</v>
      </c>
      <c r="AA209" s="187"/>
      <c r="AB209" s="187"/>
      <c r="AC209" s="187"/>
      <c r="AD209" s="187">
        <v>10.63</v>
      </c>
      <c r="AE209" s="187">
        <v>14</v>
      </c>
      <c r="AF209" s="187"/>
      <c r="AG209" s="145">
        <v>11.252000000000001</v>
      </c>
      <c r="AH209" s="75">
        <v>2</v>
      </c>
      <c r="AI209" s="75">
        <v>2</v>
      </c>
      <c r="AJ209" s="75">
        <v>4</v>
      </c>
      <c r="AK209" s="75">
        <v>1</v>
      </c>
      <c r="AL209" s="75">
        <v>9</v>
      </c>
      <c r="AM209" s="187">
        <v>11</v>
      </c>
      <c r="AN209" s="187"/>
      <c r="AO209" s="131">
        <v>1</v>
      </c>
      <c r="AP209" s="187">
        <v>0</v>
      </c>
      <c r="AQ209" s="187"/>
      <c r="AR209" s="75">
        <v>0</v>
      </c>
      <c r="AS209" s="187">
        <v>11.5</v>
      </c>
      <c r="AT209" s="187"/>
      <c r="AU209" s="75">
        <v>2</v>
      </c>
      <c r="AV209" s="74">
        <v>10.075882352941177</v>
      </c>
      <c r="AW209" s="70">
        <v>30</v>
      </c>
      <c r="AX209" s="133"/>
      <c r="AY209" s="133"/>
      <c r="AZ209" s="133"/>
      <c r="BA209" s="137" t="s">
        <v>539</v>
      </c>
      <c r="BB209" s="36">
        <v>10.07</v>
      </c>
      <c r="BD209" s="43" t="s">
        <v>788</v>
      </c>
      <c r="BH209" s="133"/>
      <c r="BN209" s="133"/>
    </row>
    <row r="210" spans="1:66" s="42" customFormat="1" hidden="1" x14ac:dyDescent="0.25">
      <c r="A210" s="186">
        <v>843</v>
      </c>
      <c r="B210" s="186" t="s">
        <v>789</v>
      </c>
      <c r="C210" s="186" t="s">
        <v>470</v>
      </c>
      <c r="D210" s="186" t="s">
        <v>790</v>
      </c>
      <c r="E210" s="186" t="s">
        <v>479</v>
      </c>
      <c r="F210" s="187"/>
      <c r="G210" s="187"/>
      <c r="H210" s="187"/>
      <c r="I210" s="187">
        <v>6</v>
      </c>
      <c r="J210" s="187"/>
      <c r="K210" s="187"/>
      <c r="L210" s="187"/>
      <c r="M210" s="187"/>
      <c r="N210" s="187">
        <v>11.5</v>
      </c>
      <c r="O210" s="187"/>
      <c r="P210" s="187"/>
      <c r="Q210" s="187"/>
      <c r="R210" s="187"/>
      <c r="S210" s="187">
        <v>8.3800000000000008</v>
      </c>
      <c r="T210" s="83">
        <v>8.6266666666666669</v>
      </c>
      <c r="U210" s="38">
        <v>0</v>
      </c>
      <c r="V210" s="38">
        <v>6</v>
      </c>
      <c r="W210" s="38">
        <v>0</v>
      </c>
      <c r="X210" s="38">
        <v>6</v>
      </c>
      <c r="Y210" s="187">
        <v>11.35</v>
      </c>
      <c r="Z210" s="187">
        <v>11</v>
      </c>
      <c r="AA210" s="187"/>
      <c r="AB210" s="187"/>
      <c r="AC210" s="187"/>
      <c r="AD210" s="187">
        <v>7.38</v>
      </c>
      <c r="AE210" s="187">
        <v>20</v>
      </c>
      <c r="AF210" s="187"/>
      <c r="AG210" s="145">
        <v>11.422000000000001</v>
      </c>
      <c r="AH210" s="75">
        <v>2</v>
      </c>
      <c r="AI210" s="75">
        <v>2</v>
      </c>
      <c r="AJ210" s="75">
        <v>0</v>
      </c>
      <c r="AK210" s="75">
        <v>1</v>
      </c>
      <c r="AL210" s="75">
        <v>9</v>
      </c>
      <c r="AM210" s="187">
        <v>15.28</v>
      </c>
      <c r="AN210" s="187"/>
      <c r="AO210" s="131">
        <v>1</v>
      </c>
      <c r="AP210" s="187">
        <v>0</v>
      </c>
      <c r="AQ210" s="187"/>
      <c r="AR210" s="75">
        <v>0</v>
      </c>
      <c r="AS210" s="187">
        <v>10</v>
      </c>
      <c r="AT210" s="187"/>
      <c r="AU210" s="75">
        <v>2</v>
      </c>
      <c r="AV210" s="74">
        <v>10.001764705882353</v>
      </c>
      <c r="AW210" s="70">
        <v>30</v>
      </c>
      <c r="AX210" s="133"/>
      <c r="AY210" s="133"/>
      <c r="AZ210" s="133"/>
      <c r="BA210" s="137" t="s">
        <v>539</v>
      </c>
      <c r="BB210" s="36">
        <v>10</v>
      </c>
      <c r="BD210" s="43" t="s">
        <v>470</v>
      </c>
      <c r="BH210" s="133"/>
      <c r="BN210" s="133"/>
    </row>
    <row r="211" spans="1:66" s="42" customFormat="1" hidden="1" x14ac:dyDescent="0.25">
      <c r="A211" s="186">
        <v>844</v>
      </c>
      <c r="B211" s="186" t="s">
        <v>791</v>
      </c>
      <c r="C211" s="186" t="s">
        <v>792</v>
      </c>
      <c r="D211" s="186" t="s">
        <v>78</v>
      </c>
      <c r="E211" s="186" t="s">
        <v>479</v>
      </c>
      <c r="F211" s="187"/>
      <c r="G211" s="187"/>
      <c r="H211" s="187"/>
      <c r="I211" s="187">
        <v>6.63</v>
      </c>
      <c r="J211" s="187"/>
      <c r="K211" s="187"/>
      <c r="L211" s="187"/>
      <c r="M211" s="187"/>
      <c r="N211" s="187">
        <v>12.88</v>
      </c>
      <c r="O211" s="187"/>
      <c r="P211" s="187"/>
      <c r="Q211" s="187"/>
      <c r="R211" s="187"/>
      <c r="S211" s="187">
        <v>10.5</v>
      </c>
      <c r="T211" s="83">
        <v>10.003333333333334</v>
      </c>
      <c r="U211" s="38">
        <v>0</v>
      </c>
      <c r="V211" s="38">
        <v>6</v>
      </c>
      <c r="W211" s="38">
        <v>6</v>
      </c>
      <c r="X211" s="38">
        <v>18</v>
      </c>
      <c r="Y211" s="187">
        <v>13.4</v>
      </c>
      <c r="Z211" s="187">
        <v>16</v>
      </c>
      <c r="AA211" s="187"/>
      <c r="AB211" s="187"/>
      <c r="AC211" s="187"/>
      <c r="AD211" s="187">
        <v>10.130000000000001</v>
      </c>
      <c r="AE211" s="187">
        <v>11</v>
      </c>
      <c r="AF211" s="187"/>
      <c r="AG211" s="145">
        <v>12.132</v>
      </c>
      <c r="AH211" s="75">
        <v>2</v>
      </c>
      <c r="AI211" s="75">
        <v>2</v>
      </c>
      <c r="AJ211" s="75">
        <v>4</v>
      </c>
      <c r="AK211" s="75">
        <v>1</v>
      </c>
      <c r="AL211" s="75">
        <v>9</v>
      </c>
      <c r="AM211" s="187">
        <v>14</v>
      </c>
      <c r="AN211" s="187"/>
      <c r="AO211" s="131">
        <v>1</v>
      </c>
      <c r="AP211" s="187">
        <v>0</v>
      </c>
      <c r="AQ211" s="187"/>
      <c r="AR211" s="75">
        <v>0</v>
      </c>
      <c r="AS211" s="187">
        <v>12.5</v>
      </c>
      <c r="AT211" s="187"/>
      <c r="AU211" s="75">
        <v>2</v>
      </c>
      <c r="AV211" s="74">
        <v>11.158235294117647</v>
      </c>
      <c r="AW211" s="70">
        <v>30</v>
      </c>
      <c r="AX211" s="133"/>
      <c r="AY211" s="133"/>
      <c r="AZ211" s="133"/>
      <c r="BA211" s="137" t="s">
        <v>539</v>
      </c>
      <c r="BB211" s="36">
        <v>11.16</v>
      </c>
      <c r="BD211" s="43" t="s">
        <v>792</v>
      </c>
      <c r="BH211" s="133"/>
      <c r="BN211" s="133"/>
    </row>
    <row r="212" spans="1:66" s="42" customFormat="1" hidden="1" x14ac:dyDescent="0.25">
      <c r="A212" s="186">
        <v>851</v>
      </c>
      <c r="B212" s="186" t="s">
        <v>793</v>
      </c>
      <c r="C212" s="186" t="s">
        <v>355</v>
      </c>
      <c r="D212" s="186" t="s">
        <v>331</v>
      </c>
      <c r="E212" s="186" t="s">
        <v>479</v>
      </c>
      <c r="F212" s="187"/>
      <c r="G212" s="187"/>
      <c r="H212" s="187"/>
      <c r="I212" s="187">
        <v>5.88</v>
      </c>
      <c r="J212" s="187"/>
      <c r="K212" s="187"/>
      <c r="L212" s="187"/>
      <c r="M212" s="187"/>
      <c r="N212" s="187">
        <v>10</v>
      </c>
      <c r="O212" s="187"/>
      <c r="P212" s="187"/>
      <c r="Q212" s="187"/>
      <c r="R212" s="187"/>
      <c r="S212" s="187">
        <v>7.13</v>
      </c>
      <c r="T212" s="83">
        <v>7.669999999999999</v>
      </c>
      <c r="U212" s="38">
        <v>0</v>
      </c>
      <c r="V212" s="38">
        <v>6</v>
      </c>
      <c r="W212" s="38">
        <v>0</v>
      </c>
      <c r="X212" s="38">
        <v>6</v>
      </c>
      <c r="Y212" s="187">
        <v>12.02</v>
      </c>
      <c r="Z212" s="187">
        <v>12</v>
      </c>
      <c r="AA212" s="187"/>
      <c r="AB212" s="187"/>
      <c r="AC212" s="187"/>
      <c r="AD212" s="187">
        <v>8.1300000000000008</v>
      </c>
      <c r="AE212" s="187">
        <v>20</v>
      </c>
      <c r="AF212" s="187"/>
      <c r="AG212" s="145">
        <v>12.056000000000001</v>
      </c>
      <c r="AH212" s="75">
        <v>2</v>
      </c>
      <c r="AI212" s="75">
        <v>2</v>
      </c>
      <c r="AJ212" s="75">
        <v>0</v>
      </c>
      <c r="AK212" s="75">
        <v>1</v>
      </c>
      <c r="AL212" s="75">
        <v>9</v>
      </c>
      <c r="AM212" s="187">
        <v>15.23</v>
      </c>
      <c r="AN212" s="187"/>
      <c r="AO212" s="131">
        <v>1</v>
      </c>
      <c r="AP212" s="187">
        <v>0</v>
      </c>
      <c r="AQ212" s="187"/>
      <c r="AR212" s="75">
        <v>0</v>
      </c>
      <c r="AS212" s="187">
        <v>12.75</v>
      </c>
      <c r="AT212" s="187"/>
      <c r="AU212" s="75">
        <v>2</v>
      </c>
      <c r="AV212" s="74">
        <v>10.00235294117647</v>
      </c>
      <c r="AW212" s="70">
        <v>30</v>
      </c>
      <c r="AX212" s="133"/>
      <c r="AY212" s="133"/>
      <c r="AZ212" s="133"/>
      <c r="BA212" s="137" t="s">
        <v>539</v>
      </c>
      <c r="BB212" s="36">
        <v>10</v>
      </c>
      <c r="BD212" s="43" t="s">
        <v>355</v>
      </c>
      <c r="BH212" s="133"/>
      <c r="BN212" s="133"/>
    </row>
    <row r="213" spans="1:66" s="42" customFormat="1" hidden="1" x14ac:dyDescent="0.25">
      <c r="A213" s="186">
        <v>854</v>
      </c>
      <c r="B213" s="186" t="s">
        <v>794</v>
      </c>
      <c r="C213" s="186" t="s">
        <v>478</v>
      </c>
      <c r="D213" s="186" t="s">
        <v>795</v>
      </c>
      <c r="E213" s="186" t="s">
        <v>479</v>
      </c>
      <c r="F213" s="187"/>
      <c r="G213" s="187"/>
      <c r="H213" s="187"/>
      <c r="I213" s="187">
        <v>7.75</v>
      </c>
      <c r="J213" s="187"/>
      <c r="K213" s="187"/>
      <c r="L213" s="187"/>
      <c r="M213" s="187"/>
      <c r="N213" s="187">
        <v>10.75</v>
      </c>
      <c r="O213" s="187"/>
      <c r="P213" s="187"/>
      <c r="Q213" s="187"/>
      <c r="R213" s="187"/>
      <c r="S213" s="187">
        <v>9</v>
      </c>
      <c r="T213" s="83">
        <v>9.1666666666666661</v>
      </c>
      <c r="U213" s="38">
        <v>0</v>
      </c>
      <c r="V213" s="38">
        <v>6</v>
      </c>
      <c r="W213" s="38">
        <v>0</v>
      </c>
      <c r="X213" s="38">
        <v>6</v>
      </c>
      <c r="Y213" s="187">
        <v>11.5</v>
      </c>
      <c r="Z213" s="187">
        <v>11</v>
      </c>
      <c r="AA213" s="187"/>
      <c r="AB213" s="187"/>
      <c r="AC213" s="187"/>
      <c r="AD213" s="187">
        <v>10.25</v>
      </c>
      <c r="AE213" s="187">
        <v>11</v>
      </c>
      <c r="AF213" s="187"/>
      <c r="AG213" s="145">
        <v>10.8</v>
      </c>
      <c r="AH213" s="75">
        <v>2</v>
      </c>
      <c r="AI213" s="75">
        <v>2</v>
      </c>
      <c r="AJ213" s="75">
        <v>4</v>
      </c>
      <c r="AK213" s="75">
        <v>1</v>
      </c>
      <c r="AL213" s="75">
        <v>9</v>
      </c>
      <c r="AM213" s="187">
        <v>13</v>
      </c>
      <c r="AN213" s="187"/>
      <c r="AO213" s="131">
        <v>1</v>
      </c>
      <c r="AP213" s="187">
        <v>0</v>
      </c>
      <c r="AQ213" s="187"/>
      <c r="AR213" s="75">
        <v>0</v>
      </c>
      <c r="AS213" s="187">
        <v>10.5</v>
      </c>
      <c r="AT213" s="187"/>
      <c r="AU213" s="75">
        <v>2</v>
      </c>
      <c r="AV213" s="74">
        <v>10.029411764705882</v>
      </c>
      <c r="AW213" s="70">
        <v>30</v>
      </c>
      <c r="AX213" s="133"/>
      <c r="AY213" s="133"/>
      <c r="AZ213" s="133"/>
      <c r="BA213" s="137" t="s">
        <v>539</v>
      </c>
      <c r="BB213" s="36">
        <v>10.029999999999999</v>
      </c>
      <c r="BD213" s="43" t="s">
        <v>478</v>
      </c>
      <c r="BH213" s="133"/>
      <c r="BN213" s="133"/>
    </row>
    <row r="214" spans="1:66" s="42" customFormat="1" hidden="1" x14ac:dyDescent="0.25">
      <c r="A214" s="186">
        <v>868</v>
      </c>
      <c r="B214" s="186" t="s">
        <v>796</v>
      </c>
      <c r="C214" s="186" t="s">
        <v>339</v>
      </c>
      <c r="D214" s="186" t="s">
        <v>797</v>
      </c>
      <c r="E214" s="186" t="s">
        <v>481</v>
      </c>
      <c r="F214" s="187"/>
      <c r="G214" s="187"/>
      <c r="H214" s="187"/>
      <c r="I214" s="187">
        <v>6.25</v>
      </c>
      <c r="J214" s="187"/>
      <c r="K214" s="187"/>
      <c r="L214" s="187"/>
      <c r="M214" s="187"/>
      <c r="N214" s="187">
        <v>11.5</v>
      </c>
      <c r="O214" s="187"/>
      <c r="P214" s="187"/>
      <c r="Q214" s="187"/>
      <c r="R214" s="187"/>
      <c r="S214" s="187">
        <v>6.63</v>
      </c>
      <c r="T214" s="83">
        <v>8.1266666666666669</v>
      </c>
      <c r="U214" s="38">
        <v>0</v>
      </c>
      <c r="V214" s="38">
        <v>6</v>
      </c>
      <c r="W214" s="38">
        <v>0</v>
      </c>
      <c r="X214" s="38">
        <v>6</v>
      </c>
      <c r="Y214" s="187">
        <v>16</v>
      </c>
      <c r="Z214" s="187">
        <v>14</v>
      </c>
      <c r="AA214" s="187"/>
      <c r="AB214" s="187"/>
      <c r="AC214" s="187"/>
      <c r="AD214" s="187">
        <v>6.38</v>
      </c>
      <c r="AE214" s="187">
        <v>19</v>
      </c>
      <c r="AF214" s="187"/>
      <c r="AG214" s="145">
        <v>12.352</v>
      </c>
      <c r="AH214" s="75">
        <v>2</v>
      </c>
      <c r="AI214" s="75">
        <v>2</v>
      </c>
      <c r="AJ214" s="75">
        <v>0</v>
      </c>
      <c r="AK214" s="75">
        <v>1</v>
      </c>
      <c r="AL214" s="75">
        <v>9</v>
      </c>
      <c r="AM214" s="187">
        <v>17</v>
      </c>
      <c r="AN214" s="187"/>
      <c r="AO214" s="131">
        <v>1</v>
      </c>
      <c r="AP214" s="187">
        <v>0</v>
      </c>
      <c r="AQ214" s="187"/>
      <c r="AR214" s="75">
        <v>0</v>
      </c>
      <c r="AS214" s="187">
        <v>10</v>
      </c>
      <c r="AT214" s="187"/>
      <c r="AU214" s="75">
        <v>2</v>
      </c>
      <c r="AV214" s="74">
        <v>10.111764705882353</v>
      </c>
      <c r="AW214" s="70">
        <v>30</v>
      </c>
      <c r="AX214" s="133"/>
      <c r="AY214" s="133"/>
      <c r="AZ214" s="133"/>
      <c r="BA214" s="137" t="s">
        <v>539</v>
      </c>
      <c r="BB214" s="36">
        <v>10.11</v>
      </c>
      <c r="BD214" s="43" t="s">
        <v>339</v>
      </c>
      <c r="BH214" s="133"/>
      <c r="BN214" s="133"/>
    </row>
    <row r="215" spans="1:66" s="42" customFormat="1" hidden="1" x14ac:dyDescent="0.25">
      <c r="A215" s="186">
        <v>881</v>
      </c>
      <c r="B215" s="186" t="s">
        <v>798</v>
      </c>
      <c r="C215" s="186" t="s">
        <v>799</v>
      </c>
      <c r="D215" s="186" t="s">
        <v>139</v>
      </c>
      <c r="E215" s="186" t="s">
        <v>481</v>
      </c>
      <c r="F215" s="187"/>
      <c r="G215" s="187"/>
      <c r="H215" s="187"/>
      <c r="I215" s="187">
        <v>7.25</v>
      </c>
      <c r="J215" s="187"/>
      <c r="K215" s="187">
        <v>9.8800000000000008</v>
      </c>
      <c r="L215" s="187"/>
      <c r="M215" s="187"/>
      <c r="N215" s="187">
        <v>9.8800000000000008</v>
      </c>
      <c r="O215" s="187"/>
      <c r="P215" s="187"/>
      <c r="Q215" s="187"/>
      <c r="R215" s="187"/>
      <c r="S215" s="187">
        <v>6.75</v>
      </c>
      <c r="T215" s="83">
        <v>7.9600000000000009</v>
      </c>
      <c r="U215" s="38">
        <v>0</v>
      </c>
      <c r="V215" s="38">
        <v>0</v>
      </c>
      <c r="W215" s="38">
        <v>0</v>
      </c>
      <c r="X215" s="38">
        <v>0</v>
      </c>
      <c r="Y215" s="188">
        <v>13.5</v>
      </c>
      <c r="Z215" s="188">
        <v>12</v>
      </c>
      <c r="AA215" s="188"/>
      <c r="AB215" s="188"/>
      <c r="AC215" s="188"/>
      <c r="AD215" s="188">
        <v>7.5</v>
      </c>
      <c r="AE215" s="188">
        <v>11</v>
      </c>
      <c r="AF215" s="188"/>
      <c r="AG215" s="189">
        <v>10.3</v>
      </c>
      <c r="AH215" s="75">
        <v>2</v>
      </c>
      <c r="AI215" s="75">
        <v>2</v>
      </c>
      <c r="AJ215" s="75">
        <v>0</v>
      </c>
      <c r="AK215" s="75">
        <v>1</v>
      </c>
      <c r="AL215" s="75">
        <v>9</v>
      </c>
      <c r="AM215" s="187">
        <v>14</v>
      </c>
      <c r="AN215" s="187"/>
      <c r="AO215" s="131">
        <v>1</v>
      </c>
      <c r="AP215" s="187">
        <v>0</v>
      </c>
      <c r="AQ215" s="187"/>
      <c r="AR215" s="75">
        <v>0</v>
      </c>
      <c r="AS215" s="187">
        <v>12.5</v>
      </c>
      <c r="AT215" s="187"/>
      <c r="AU215" s="75">
        <v>2</v>
      </c>
      <c r="AV215" s="74">
        <v>9.5376470588235307</v>
      </c>
      <c r="AW215" s="70">
        <v>12</v>
      </c>
      <c r="AX215" s="84"/>
      <c r="AY215" s="84"/>
      <c r="AZ215" s="84"/>
      <c r="BA215" s="137" t="s">
        <v>539</v>
      </c>
      <c r="BB215" s="36">
        <v>9.5399999999999991</v>
      </c>
      <c r="BD215" s="43" t="s">
        <v>799</v>
      </c>
      <c r="BH215" s="133"/>
      <c r="BN215" s="133"/>
    </row>
    <row r="216" spans="1:66" s="42" customFormat="1" hidden="1" x14ac:dyDescent="0.25">
      <c r="A216" s="186">
        <v>889</v>
      </c>
      <c r="B216" s="186" t="s">
        <v>800</v>
      </c>
      <c r="C216" s="186" t="s">
        <v>801</v>
      </c>
      <c r="D216" s="186" t="s">
        <v>71</v>
      </c>
      <c r="E216" s="186" t="s">
        <v>486</v>
      </c>
      <c r="F216" s="187"/>
      <c r="G216" s="187"/>
      <c r="H216" s="187"/>
      <c r="I216" s="187">
        <v>7.5</v>
      </c>
      <c r="J216" s="187"/>
      <c r="K216" s="187">
        <v>8.25</v>
      </c>
      <c r="L216" s="187"/>
      <c r="M216" s="187"/>
      <c r="N216" s="187">
        <v>8.25</v>
      </c>
      <c r="O216" s="187"/>
      <c r="P216" s="187"/>
      <c r="Q216" s="187"/>
      <c r="R216" s="187"/>
      <c r="S216" s="187">
        <v>7.5</v>
      </c>
      <c r="T216" s="83">
        <v>7.75</v>
      </c>
      <c r="U216" s="38">
        <v>0</v>
      </c>
      <c r="V216" s="38">
        <v>0</v>
      </c>
      <c r="W216" s="38">
        <v>0</v>
      </c>
      <c r="X216" s="38">
        <v>0</v>
      </c>
      <c r="Y216" s="187">
        <v>11.5</v>
      </c>
      <c r="Z216" s="187">
        <v>10</v>
      </c>
      <c r="AA216" s="187"/>
      <c r="AB216" s="187"/>
      <c r="AC216" s="187"/>
      <c r="AD216" s="187">
        <v>8.75</v>
      </c>
      <c r="AE216" s="187">
        <v>16</v>
      </c>
      <c r="AF216" s="187"/>
      <c r="AG216" s="145">
        <v>11</v>
      </c>
      <c r="AH216" s="75">
        <v>2</v>
      </c>
      <c r="AI216" s="75">
        <v>2</v>
      </c>
      <c r="AJ216" s="75">
        <v>0</v>
      </c>
      <c r="AK216" s="75">
        <v>1</v>
      </c>
      <c r="AL216" s="75">
        <v>9</v>
      </c>
      <c r="AM216" s="187">
        <v>15</v>
      </c>
      <c r="AN216" s="187"/>
      <c r="AO216" s="131">
        <v>1</v>
      </c>
      <c r="AP216" s="187">
        <v>15.5</v>
      </c>
      <c r="AQ216" s="187"/>
      <c r="AR216" s="75">
        <v>2</v>
      </c>
      <c r="AS216" s="187">
        <v>0</v>
      </c>
      <c r="AT216" s="187"/>
      <c r="AU216" s="75">
        <v>0</v>
      </c>
      <c r="AV216" s="74">
        <v>10.044117647058824</v>
      </c>
      <c r="AW216" s="70">
        <v>30</v>
      </c>
      <c r="AX216" s="84"/>
      <c r="AY216" s="84"/>
      <c r="AZ216" s="84"/>
      <c r="BA216" s="137" t="s">
        <v>539</v>
      </c>
      <c r="BB216" s="36">
        <v>9.93</v>
      </c>
      <c r="BD216" s="43" t="s">
        <v>801</v>
      </c>
      <c r="BH216" s="133"/>
      <c r="BN216" s="133"/>
    </row>
    <row r="217" spans="1:66" s="42" customFormat="1" hidden="1" x14ac:dyDescent="0.25">
      <c r="A217" s="186">
        <v>900</v>
      </c>
      <c r="B217" s="186" t="s">
        <v>802</v>
      </c>
      <c r="C217" s="186" t="s">
        <v>803</v>
      </c>
      <c r="D217" s="186" t="s">
        <v>396</v>
      </c>
      <c r="E217" s="186" t="s">
        <v>486</v>
      </c>
      <c r="F217" s="187"/>
      <c r="G217" s="187"/>
      <c r="H217" s="187"/>
      <c r="I217" s="187">
        <v>8.75</v>
      </c>
      <c r="J217" s="187"/>
      <c r="K217" s="187"/>
      <c r="L217" s="187"/>
      <c r="M217" s="187"/>
      <c r="N217" s="187">
        <v>8.5</v>
      </c>
      <c r="O217" s="187"/>
      <c r="P217" s="187"/>
      <c r="Q217" s="187"/>
      <c r="R217" s="187"/>
      <c r="S217" s="187">
        <v>6.25</v>
      </c>
      <c r="T217" s="83">
        <v>7.833333333333333</v>
      </c>
      <c r="U217" s="38">
        <v>0</v>
      </c>
      <c r="V217" s="38">
        <v>0</v>
      </c>
      <c r="W217" s="38">
        <v>0</v>
      </c>
      <c r="X217" s="38">
        <v>0</v>
      </c>
      <c r="Y217" s="187">
        <v>13</v>
      </c>
      <c r="Z217" s="187">
        <v>11.25</v>
      </c>
      <c r="AA217" s="187"/>
      <c r="AB217" s="187"/>
      <c r="AC217" s="187"/>
      <c r="AD217" s="187">
        <v>8.3800000000000008</v>
      </c>
      <c r="AE217" s="187">
        <v>19</v>
      </c>
      <c r="AF217" s="187"/>
      <c r="AG217" s="145">
        <v>12.002000000000001</v>
      </c>
      <c r="AH217" s="75">
        <v>2</v>
      </c>
      <c r="AI217" s="75">
        <v>2</v>
      </c>
      <c r="AJ217" s="75">
        <v>0</v>
      </c>
      <c r="AK217" s="75">
        <v>1</v>
      </c>
      <c r="AL217" s="75">
        <v>9</v>
      </c>
      <c r="AM217" s="187">
        <v>19</v>
      </c>
      <c r="AN217" s="187"/>
      <c r="AO217" s="131">
        <v>1</v>
      </c>
      <c r="AP217" s="187">
        <v>0</v>
      </c>
      <c r="AQ217" s="187"/>
      <c r="AR217" s="75">
        <v>0</v>
      </c>
      <c r="AS217" s="187">
        <v>10.75</v>
      </c>
      <c r="AT217" s="187"/>
      <c r="AU217" s="75">
        <v>2</v>
      </c>
      <c r="AV217" s="74">
        <v>10.059411764705882</v>
      </c>
      <c r="AW217" s="70">
        <v>30</v>
      </c>
      <c r="AX217" s="133"/>
      <c r="AY217" s="133"/>
      <c r="AZ217" s="133"/>
      <c r="BA217" s="137" t="s">
        <v>539</v>
      </c>
      <c r="BB217" s="36">
        <v>10.06</v>
      </c>
      <c r="BD217" s="43" t="s">
        <v>803</v>
      </c>
      <c r="BH217" s="133"/>
      <c r="BN217" s="133"/>
    </row>
    <row r="218" spans="1:66" s="42" customFormat="1" hidden="1" x14ac:dyDescent="0.25">
      <c r="A218" s="186">
        <v>906</v>
      </c>
      <c r="B218" s="186" t="s">
        <v>804</v>
      </c>
      <c r="C218" s="186" t="s">
        <v>805</v>
      </c>
      <c r="D218" s="186" t="s">
        <v>329</v>
      </c>
      <c r="E218" s="186" t="s">
        <v>489</v>
      </c>
      <c r="F218" s="187"/>
      <c r="G218" s="187"/>
      <c r="H218" s="187"/>
      <c r="I218" s="187">
        <v>11.38</v>
      </c>
      <c r="J218" s="187"/>
      <c r="K218" s="187"/>
      <c r="L218" s="187"/>
      <c r="M218" s="187"/>
      <c r="N218" s="187">
        <v>9.6300000000000008</v>
      </c>
      <c r="O218" s="187"/>
      <c r="P218" s="187"/>
      <c r="Q218" s="187"/>
      <c r="R218" s="187"/>
      <c r="S218" s="187">
        <v>9.5</v>
      </c>
      <c r="T218" s="83">
        <v>10.17</v>
      </c>
      <c r="U218" s="38">
        <v>6</v>
      </c>
      <c r="V218" s="38">
        <v>0</v>
      </c>
      <c r="W218" s="38">
        <v>0</v>
      </c>
      <c r="X218" s="38">
        <v>18</v>
      </c>
      <c r="Y218" s="187">
        <v>10</v>
      </c>
      <c r="Z218" s="187">
        <v>13</v>
      </c>
      <c r="AA218" s="187"/>
      <c r="AB218" s="187"/>
      <c r="AC218" s="187"/>
      <c r="AD218" s="187">
        <v>10</v>
      </c>
      <c r="AE218" s="187">
        <v>12</v>
      </c>
      <c r="AF218" s="187"/>
      <c r="AG218" s="145">
        <v>11</v>
      </c>
      <c r="AH218" s="75">
        <v>2</v>
      </c>
      <c r="AI218" s="75">
        <v>2</v>
      </c>
      <c r="AJ218" s="75">
        <v>4</v>
      </c>
      <c r="AK218" s="75">
        <v>1</v>
      </c>
      <c r="AL218" s="75">
        <v>9</v>
      </c>
      <c r="AM218" s="187">
        <v>13</v>
      </c>
      <c r="AN218" s="187"/>
      <c r="AO218" s="131">
        <v>1</v>
      </c>
      <c r="AP218" s="187">
        <v>0</v>
      </c>
      <c r="AQ218" s="187"/>
      <c r="AR218" s="75">
        <v>0</v>
      </c>
      <c r="AS218" s="187">
        <v>16.5</v>
      </c>
      <c r="AT218" s="187"/>
      <c r="AU218" s="75">
        <v>2</v>
      </c>
      <c r="AV218" s="74">
        <v>11.32529411764706</v>
      </c>
      <c r="AW218" s="70">
        <v>30</v>
      </c>
      <c r="AX218" s="133"/>
      <c r="AY218" s="133"/>
      <c r="AZ218" s="133"/>
      <c r="BA218" s="137" t="s">
        <v>539</v>
      </c>
      <c r="BB218" s="36">
        <v>11.32</v>
      </c>
      <c r="BD218" s="43" t="s">
        <v>805</v>
      </c>
      <c r="BH218" s="133"/>
      <c r="BN218" s="133"/>
    </row>
    <row r="219" spans="1:66" s="42" customFormat="1" hidden="1" x14ac:dyDescent="0.25">
      <c r="A219" s="186">
        <v>917</v>
      </c>
      <c r="B219" s="186" t="s">
        <v>806</v>
      </c>
      <c r="C219" s="186" t="s">
        <v>807</v>
      </c>
      <c r="D219" s="186" t="s">
        <v>808</v>
      </c>
      <c r="E219" s="186" t="s">
        <v>489</v>
      </c>
      <c r="F219" s="187"/>
      <c r="G219" s="187"/>
      <c r="H219" s="187"/>
      <c r="I219" s="187">
        <v>10</v>
      </c>
      <c r="J219" s="187"/>
      <c r="K219" s="187"/>
      <c r="L219" s="187"/>
      <c r="M219" s="187"/>
      <c r="N219" s="187">
        <v>9.1300000000000008</v>
      </c>
      <c r="O219" s="187"/>
      <c r="P219" s="187"/>
      <c r="Q219" s="187"/>
      <c r="R219" s="187"/>
      <c r="S219" s="187">
        <v>9.75</v>
      </c>
      <c r="T219" s="83">
        <v>9.6266666666666669</v>
      </c>
      <c r="U219" s="38">
        <v>6</v>
      </c>
      <c r="V219" s="38">
        <v>0</v>
      </c>
      <c r="W219" s="38">
        <v>0</v>
      </c>
      <c r="X219" s="38">
        <v>6</v>
      </c>
      <c r="Y219" s="187">
        <v>12.06</v>
      </c>
      <c r="Z219" s="187">
        <v>13.55</v>
      </c>
      <c r="AA219" s="187"/>
      <c r="AB219" s="187"/>
      <c r="AC219" s="187"/>
      <c r="AD219" s="187">
        <v>10</v>
      </c>
      <c r="AE219" s="187">
        <v>13</v>
      </c>
      <c r="AF219" s="187"/>
      <c r="AG219" s="145">
        <v>11.722</v>
      </c>
      <c r="AH219" s="75">
        <v>2</v>
      </c>
      <c r="AI219" s="75">
        <v>2</v>
      </c>
      <c r="AJ219" s="75">
        <v>4</v>
      </c>
      <c r="AK219" s="75">
        <v>1</v>
      </c>
      <c r="AL219" s="75">
        <v>9</v>
      </c>
      <c r="AM219" s="187">
        <v>14</v>
      </c>
      <c r="AN219" s="187"/>
      <c r="AO219" s="131">
        <v>1</v>
      </c>
      <c r="AP219" s="187">
        <v>0</v>
      </c>
      <c r="AQ219" s="187"/>
      <c r="AR219" s="75">
        <v>0</v>
      </c>
      <c r="AS219" s="187">
        <v>12</v>
      </c>
      <c r="AT219" s="187"/>
      <c r="AU219" s="75">
        <v>2</v>
      </c>
      <c r="AV219" s="74">
        <v>10.779411764705882</v>
      </c>
      <c r="AW219" s="70">
        <v>30</v>
      </c>
      <c r="AX219" s="133"/>
      <c r="AY219" s="133"/>
      <c r="AZ219" s="133"/>
      <c r="BA219" s="137" t="s">
        <v>539</v>
      </c>
      <c r="BB219" s="36">
        <v>10.78</v>
      </c>
      <c r="BD219" s="43" t="s">
        <v>807</v>
      </c>
      <c r="BH219" s="133"/>
      <c r="BN219" s="133"/>
    </row>
    <row r="220" spans="1:66" s="42" customFormat="1" hidden="1" x14ac:dyDescent="0.25">
      <c r="A220" s="186">
        <v>921</v>
      </c>
      <c r="B220" s="186" t="s">
        <v>809</v>
      </c>
      <c r="C220" s="186" t="s">
        <v>368</v>
      </c>
      <c r="D220" s="186" t="s">
        <v>92</v>
      </c>
      <c r="E220" s="186" t="s">
        <v>489</v>
      </c>
      <c r="F220" s="187"/>
      <c r="G220" s="187"/>
      <c r="H220" s="187"/>
      <c r="I220" s="187">
        <v>8.5</v>
      </c>
      <c r="J220" s="187"/>
      <c r="K220" s="187"/>
      <c r="L220" s="187"/>
      <c r="M220" s="187"/>
      <c r="N220" s="187">
        <v>8.6300000000000008</v>
      </c>
      <c r="O220" s="187"/>
      <c r="P220" s="187"/>
      <c r="Q220" s="187"/>
      <c r="R220" s="187"/>
      <c r="S220" s="187">
        <v>9.6300000000000008</v>
      </c>
      <c r="T220" s="83">
        <v>8.9200000000000017</v>
      </c>
      <c r="U220" s="38">
        <v>0</v>
      </c>
      <c r="V220" s="38">
        <v>0</v>
      </c>
      <c r="W220" s="38">
        <v>0</v>
      </c>
      <c r="X220" s="38">
        <v>0</v>
      </c>
      <c r="Y220" s="187">
        <v>14.4</v>
      </c>
      <c r="Z220" s="187">
        <v>10.5</v>
      </c>
      <c r="AA220" s="187"/>
      <c r="AB220" s="187"/>
      <c r="AC220" s="187"/>
      <c r="AD220" s="187">
        <v>7.75</v>
      </c>
      <c r="AE220" s="187">
        <v>11</v>
      </c>
      <c r="AF220" s="187"/>
      <c r="AG220" s="145">
        <v>10.28</v>
      </c>
      <c r="AH220" s="75">
        <v>2</v>
      </c>
      <c r="AI220" s="75">
        <v>2</v>
      </c>
      <c r="AJ220" s="75">
        <v>0</v>
      </c>
      <c r="AK220" s="75">
        <v>1</v>
      </c>
      <c r="AL220" s="75">
        <v>9</v>
      </c>
      <c r="AM220" s="187">
        <v>14</v>
      </c>
      <c r="AN220" s="187"/>
      <c r="AO220" s="131">
        <v>1</v>
      </c>
      <c r="AP220" s="187">
        <v>14.25</v>
      </c>
      <c r="AQ220" s="187"/>
      <c r="AR220" s="75">
        <v>2</v>
      </c>
      <c r="AS220" s="187">
        <v>0</v>
      </c>
      <c r="AT220" s="187"/>
      <c r="AU220" s="75">
        <v>0</v>
      </c>
      <c r="AV220" s="74">
        <v>10.245882352941177</v>
      </c>
      <c r="AW220" s="70">
        <v>30</v>
      </c>
      <c r="AX220" s="133"/>
      <c r="AY220" s="133"/>
      <c r="AZ220" s="133"/>
      <c r="BA220" s="137" t="s">
        <v>539</v>
      </c>
      <c r="BB220" s="36">
        <v>10.24</v>
      </c>
      <c r="BD220" s="43" t="s">
        <v>368</v>
      </c>
      <c r="BH220" s="133"/>
      <c r="BN220" s="133"/>
    </row>
    <row r="221" spans="1:66" s="42" customFormat="1" hidden="1" x14ac:dyDescent="0.25">
      <c r="A221" s="186">
        <v>927</v>
      </c>
      <c r="B221" s="186" t="s">
        <v>810</v>
      </c>
      <c r="C221" s="186" t="s">
        <v>458</v>
      </c>
      <c r="D221" s="186" t="s">
        <v>811</v>
      </c>
      <c r="E221" s="186" t="s">
        <v>489</v>
      </c>
      <c r="F221" s="187"/>
      <c r="G221" s="187"/>
      <c r="H221" s="187"/>
      <c r="I221" s="187">
        <v>10</v>
      </c>
      <c r="J221" s="187"/>
      <c r="K221" s="187"/>
      <c r="L221" s="187"/>
      <c r="M221" s="187"/>
      <c r="N221" s="187">
        <v>7.75</v>
      </c>
      <c r="O221" s="187"/>
      <c r="P221" s="187"/>
      <c r="Q221" s="187"/>
      <c r="R221" s="187"/>
      <c r="S221" s="187">
        <v>8.3800000000000008</v>
      </c>
      <c r="T221" s="83">
        <v>8.7100000000000009</v>
      </c>
      <c r="U221" s="38">
        <v>6</v>
      </c>
      <c r="V221" s="38">
        <v>0</v>
      </c>
      <c r="W221" s="38">
        <v>0</v>
      </c>
      <c r="X221" s="38">
        <v>6</v>
      </c>
      <c r="Y221" s="187">
        <v>10</v>
      </c>
      <c r="Z221" s="187">
        <v>13.75</v>
      </c>
      <c r="AA221" s="187"/>
      <c r="AB221" s="187"/>
      <c r="AC221" s="187"/>
      <c r="AD221" s="187">
        <v>7.25</v>
      </c>
      <c r="AE221" s="187">
        <v>20</v>
      </c>
      <c r="AF221" s="187"/>
      <c r="AG221" s="145">
        <v>11.65</v>
      </c>
      <c r="AH221" s="75">
        <v>2</v>
      </c>
      <c r="AI221" s="75">
        <v>2</v>
      </c>
      <c r="AJ221" s="75">
        <v>0</v>
      </c>
      <c r="AK221" s="75">
        <v>1</v>
      </c>
      <c r="AL221" s="75">
        <v>9</v>
      </c>
      <c r="AM221" s="187">
        <v>17</v>
      </c>
      <c r="AN221" s="187"/>
      <c r="AO221" s="131">
        <v>1</v>
      </c>
      <c r="AP221" s="187">
        <v>0</v>
      </c>
      <c r="AQ221" s="187"/>
      <c r="AR221" s="75">
        <v>0</v>
      </c>
      <c r="AS221" s="187">
        <v>13.75</v>
      </c>
      <c r="AT221" s="187"/>
      <c r="AU221" s="75">
        <v>2</v>
      </c>
      <c r="AV221" s="74">
        <v>10.65529411764706</v>
      </c>
      <c r="AW221" s="70">
        <v>30</v>
      </c>
      <c r="AX221" s="133"/>
      <c r="AY221" s="133"/>
      <c r="AZ221" s="133"/>
      <c r="BA221" s="137" t="s">
        <v>539</v>
      </c>
      <c r="BB221" s="36">
        <v>10.65</v>
      </c>
      <c r="BD221" s="43" t="s">
        <v>458</v>
      </c>
      <c r="BH221" s="133"/>
      <c r="BN221" s="133"/>
    </row>
    <row r="222" spans="1:66" s="42" customFormat="1" hidden="1" x14ac:dyDescent="0.25">
      <c r="A222" s="186">
        <v>929</v>
      </c>
      <c r="B222" s="186" t="s">
        <v>812</v>
      </c>
      <c r="C222" s="186" t="s">
        <v>813</v>
      </c>
      <c r="D222" s="186" t="s">
        <v>331</v>
      </c>
      <c r="E222" s="186" t="s">
        <v>489</v>
      </c>
      <c r="F222" s="187"/>
      <c r="G222" s="187"/>
      <c r="H222" s="187"/>
      <c r="I222" s="187">
        <v>10</v>
      </c>
      <c r="J222" s="187"/>
      <c r="K222" s="187"/>
      <c r="L222" s="187"/>
      <c r="M222" s="187"/>
      <c r="N222" s="187">
        <v>8.6300000000000008</v>
      </c>
      <c r="O222" s="187"/>
      <c r="P222" s="187"/>
      <c r="Q222" s="187"/>
      <c r="R222" s="187"/>
      <c r="S222" s="187">
        <v>7.13</v>
      </c>
      <c r="T222" s="83">
        <v>8.5866666666666678</v>
      </c>
      <c r="U222" s="38">
        <v>6</v>
      </c>
      <c r="V222" s="38">
        <v>0</v>
      </c>
      <c r="W222" s="38">
        <v>0</v>
      </c>
      <c r="X222" s="38">
        <v>6</v>
      </c>
      <c r="Y222" s="187">
        <v>10</v>
      </c>
      <c r="Z222" s="187">
        <v>11</v>
      </c>
      <c r="AA222" s="187"/>
      <c r="AB222" s="187"/>
      <c r="AC222" s="187"/>
      <c r="AD222" s="187">
        <v>7.75</v>
      </c>
      <c r="AE222" s="187">
        <v>20</v>
      </c>
      <c r="AF222" s="187"/>
      <c r="AG222" s="145">
        <v>11.3</v>
      </c>
      <c r="AH222" s="75">
        <v>2</v>
      </c>
      <c r="AI222" s="75">
        <v>2</v>
      </c>
      <c r="AJ222" s="75">
        <v>0</v>
      </c>
      <c r="AK222" s="75">
        <v>1</v>
      </c>
      <c r="AL222" s="75">
        <v>9</v>
      </c>
      <c r="AM222" s="187">
        <v>19</v>
      </c>
      <c r="AN222" s="187"/>
      <c r="AO222" s="131">
        <v>1</v>
      </c>
      <c r="AP222" s="187">
        <v>0</v>
      </c>
      <c r="AQ222" s="187"/>
      <c r="AR222" s="75">
        <v>0</v>
      </c>
      <c r="AS222" s="187">
        <v>11.75</v>
      </c>
      <c r="AT222" s="187"/>
      <c r="AU222" s="75">
        <v>2</v>
      </c>
      <c r="AV222" s="74">
        <v>10.369411764705884</v>
      </c>
      <c r="AW222" s="70">
        <v>30</v>
      </c>
      <c r="AX222" s="133"/>
      <c r="AY222" s="133"/>
      <c r="AZ222" s="133"/>
      <c r="BA222" s="137" t="s">
        <v>539</v>
      </c>
      <c r="BB222" s="36">
        <v>10.37</v>
      </c>
      <c r="BD222" s="43" t="s">
        <v>813</v>
      </c>
      <c r="BH222" s="133"/>
      <c r="BN222" s="133"/>
    </row>
    <row r="223" spans="1:66" s="42" customFormat="1" hidden="1" x14ac:dyDescent="0.25">
      <c r="A223" s="186">
        <v>932</v>
      </c>
      <c r="B223" s="186" t="s">
        <v>814</v>
      </c>
      <c r="C223" s="186" t="s">
        <v>815</v>
      </c>
      <c r="D223" s="186" t="s">
        <v>496</v>
      </c>
      <c r="E223" s="186" t="s">
        <v>489</v>
      </c>
      <c r="F223" s="187"/>
      <c r="G223" s="187"/>
      <c r="H223" s="187"/>
      <c r="I223" s="187">
        <v>10</v>
      </c>
      <c r="J223" s="187"/>
      <c r="K223" s="187"/>
      <c r="L223" s="187"/>
      <c r="M223" s="187"/>
      <c r="N223" s="187">
        <v>8.25</v>
      </c>
      <c r="O223" s="187"/>
      <c r="P223" s="187"/>
      <c r="Q223" s="187"/>
      <c r="R223" s="187"/>
      <c r="S223" s="187">
        <v>7.25</v>
      </c>
      <c r="T223" s="83">
        <v>8.5</v>
      </c>
      <c r="U223" s="38">
        <v>6</v>
      </c>
      <c r="V223" s="38">
        <v>0</v>
      </c>
      <c r="W223" s="38">
        <v>0</v>
      </c>
      <c r="X223" s="38">
        <v>6</v>
      </c>
      <c r="Y223" s="187">
        <v>12.5</v>
      </c>
      <c r="Z223" s="187">
        <v>13</v>
      </c>
      <c r="AA223" s="187"/>
      <c r="AB223" s="187"/>
      <c r="AC223" s="187"/>
      <c r="AD223" s="187">
        <v>10</v>
      </c>
      <c r="AE223" s="187">
        <v>18</v>
      </c>
      <c r="AF223" s="187"/>
      <c r="AG223" s="145">
        <v>12.7</v>
      </c>
      <c r="AH223" s="75">
        <v>2</v>
      </c>
      <c r="AI223" s="75">
        <v>2</v>
      </c>
      <c r="AJ223" s="75">
        <v>4</v>
      </c>
      <c r="AK223" s="75">
        <v>1</v>
      </c>
      <c r="AL223" s="75">
        <v>9</v>
      </c>
      <c r="AM223" s="187">
        <v>17</v>
      </c>
      <c r="AN223" s="187"/>
      <c r="AO223" s="131">
        <v>1</v>
      </c>
      <c r="AP223" s="187">
        <v>0</v>
      </c>
      <c r="AQ223" s="187"/>
      <c r="AR223" s="75">
        <v>0</v>
      </c>
      <c r="AS223" s="187">
        <v>10</v>
      </c>
      <c r="AT223" s="187"/>
      <c r="AU223" s="75">
        <v>2</v>
      </c>
      <c r="AV223" s="74">
        <v>10.411764705882353</v>
      </c>
      <c r="AW223" s="70">
        <v>30</v>
      </c>
      <c r="AX223" s="133"/>
      <c r="AY223" s="133"/>
      <c r="AZ223" s="133"/>
      <c r="BA223" s="137" t="s">
        <v>539</v>
      </c>
      <c r="BB223" s="36">
        <v>10.41</v>
      </c>
      <c r="BD223" s="43" t="s">
        <v>815</v>
      </c>
      <c r="BH223" s="133"/>
      <c r="BN223" s="133"/>
    </row>
    <row r="224" spans="1:66" s="42" customFormat="1" hidden="1" x14ac:dyDescent="0.25">
      <c r="A224" s="186">
        <v>943</v>
      </c>
      <c r="B224" s="186" t="s">
        <v>816</v>
      </c>
      <c r="C224" s="186" t="s">
        <v>124</v>
      </c>
      <c r="D224" s="186" t="s">
        <v>447</v>
      </c>
      <c r="E224" s="186" t="s">
        <v>493</v>
      </c>
      <c r="F224" s="187"/>
      <c r="G224" s="187"/>
      <c r="H224" s="187"/>
      <c r="I224" s="187">
        <v>3.5</v>
      </c>
      <c r="J224" s="187"/>
      <c r="K224" s="187">
        <v>11.25</v>
      </c>
      <c r="L224" s="187"/>
      <c r="M224" s="187"/>
      <c r="N224" s="187">
        <v>11.25</v>
      </c>
      <c r="O224" s="187"/>
      <c r="P224" s="187"/>
      <c r="Q224" s="187"/>
      <c r="R224" s="187"/>
      <c r="S224" s="187">
        <v>5.38</v>
      </c>
      <c r="T224" s="83">
        <v>6.71</v>
      </c>
      <c r="U224" s="38">
        <v>0</v>
      </c>
      <c r="V224" s="38">
        <v>6</v>
      </c>
      <c r="W224" s="38">
        <v>0</v>
      </c>
      <c r="X224" s="38">
        <v>6</v>
      </c>
      <c r="Y224" s="188">
        <v>11.87</v>
      </c>
      <c r="Z224" s="188">
        <v>15.27</v>
      </c>
      <c r="AA224" s="188"/>
      <c r="AB224" s="188"/>
      <c r="AC224" s="188"/>
      <c r="AD224" s="188">
        <v>8.5</v>
      </c>
      <c r="AE224" s="188">
        <v>11</v>
      </c>
      <c r="AF224" s="188"/>
      <c r="AG224" s="189">
        <v>11.028</v>
      </c>
      <c r="AH224" s="75">
        <v>2</v>
      </c>
      <c r="AI224" s="75">
        <v>2</v>
      </c>
      <c r="AJ224" s="75">
        <v>0</v>
      </c>
      <c r="AK224" s="75">
        <v>1</v>
      </c>
      <c r="AL224" s="75">
        <v>9</v>
      </c>
      <c r="AM224" s="187">
        <v>14</v>
      </c>
      <c r="AN224" s="187"/>
      <c r="AO224" s="131">
        <v>1</v>
      </c>
      <c r="AP224" s="187">
        <v>0</v>
      </c>
      <c r="AQ224" s="187"/>
      <c r="AR224" s="75">
        <v>0</v>
      </c>
      <c r="AS224" s="187">
        <v>14</v>
      </c>
      <c r="AT224" s="187"/>
      <c r="AU224" s="75">
        <v>2</v>
      </c>
      <c r="AV224" s="74">
        <v>9.2664705882352933</v>
      </c>
      <c r="AW224" s="70">
        <v>18</v>
      </c>
      <c r="AX224" s="84"/>
      <c r="AY224" s="84"/>
      <c r="AZ224" s="84"/>
      <c r="BA224" s="137" t="s">
        <v>539</v>
      </c>
      <c r="BB224" s="36">
        <v>9.27</v>
      </c>
      <c r="BD224" s="43" t="s">
        <v>124</v>
      </c>
      <c r="BH224" s="133"/>
      <c r="BN224" s="133"/>
    </row>
    <row r="225" spans="1:66" s="42" customFormat="1" hidden="1" x14ac:dyDescent="0.25">
      <c r="A225" s="186">
        <v>953</v>
      </c>
      <c r="B225" s="186" t="s">
        <v>817</v>
      </c>
      <c r="C225" s="186" t="s">
        <v>818</v>
      </c>
      <c r="D225" s="186" t="s">
        <v>819</v>
      </c>
      <c r="E225" s="186" t="s">
        <v>493</v>
      </c>
      <c r="F225" s="187"/>
      <c r="G225" s="187"/>
      <c r="H225" s="187"/>
      <c r="I225" s="187">
        <v>4.38</v>
      </c>
      <c r="J225" s="187"/>
      <c r="K225" s="187"/>
      <c r="L225" s="187"/>
      <c r="M225" s="187"/>
      <c r="N225" s="187">
        <v>13.25</v>
      </c>
      <c r="O225" s="187"/>
      <c r="P225" s="187"/>
      <c r="Q225" s="187"/>
      <c r="R225" s="187"/>
      <c r="S225" s="187">
        <v>10.130000000000001</v>
      </c>
      <c r="T225" s="83">
        <v>9.2533333333333321</v>
      </c>
      <c r="U225" s="38">
        <v>0</v>
      </c>
      <c r="V225" s="38">
        <v>6</v>
      </c>
      <c r="W225" s="38">
        <v>6</v>
      </c>
      <c r="X225" s="38">
        <v>12</v>
      </c>
      <c r="Y225" s="187">
        <v>10.73</v>
      </c>
      <c r="Z225" s="187">
        <v>11.68</v>
      </c>
      <c r="AA225" s="187"/>
      <c r="AB225" s="187"/>
      <c r="AC225" s="187"/>
      <c r="AD225" s="187">
        <v>7</v>
      </c>
      <c r="AE225" s="187">
        <v>16</v>
      </c>
      <c r="AF225" s="187"/>
      <c r="AG225" s="145">
        <v>10.481999999999999</v>
      </c>
      <c r="AH225" s="75">
        <v>2</v>
      </c>
      <c r="AI225" s="75">
        <v>2</v>
      </c>
      <c r="AJ225" s="75">
        <v>0</v>
      </c>
      <c r="AK225" s="75">
        <v>1</v>
      </c>
      <c r="AL225" s="75">
        <v>9</v>
      </c>
      <c r="AM225" s="187">
        <v>15</v>
      </c>
      <c r="AN225" s="187"/>
      <c r="AO225" s="131">
        <v>1</v>
      </c>
      <c r="AP225" s="187">
        <v>0</v>
      </c>
      <c r="AQ225" s="187"/>
      <c r="AR225" s="75">
        <v>0</v>
      </c>
      <c r="AS225" s="187">
        <v>10</v>
      </c>
      <c r="AT225" s="187"/>
      <c r="AU225" s="75">
        <v>2</v>
      </c>
      <c r="AV225" s="74">
        <v>10.040588235294118</v>
      </c>
      <c r="AW225" s="70">
        <v>30</v>
      </c>
      <c r="AX225" s="133"/>
      <c r="AY225" s="133"/>
      <c r="AZ225" s="133"/>
      <c r="BA225" s="137" t="s">
        <v>539</v>
      </c>
      <c r="BB225" s="36">
        <v>10.039999999999999</v>
      </c>
      <c r="BD225" s="43" t="s">
        <v>818</v>
      </c>
      <c r="BH225" s="133"/>
      <c r="BN225" s="133"/>
    </row>
    <row r="226" spans="1:66" s="42" customFormat="1" hidden="1" x14ac:dyDescent="0.25">
      <c r="A226" s="186">
        <v>969</v>
      </c>
      <c r="B226" s="186" t="s">
        <v>820</v>
      </c>
      <c r="C226" s="186" t="s">
        <v>459</v>
      </c>
      <c r="D226" s="186" t="s">
        <v>821</v>
      </c>
      <c r="E226" s="186" t="s">
        <v>494</v>
      </c>
      <c r="F226" s="187"/>
      <c r="G226" s="187"/>
      <c r="H226" s="187"/>
      <c r="I226" s="187">
        <v>4.5</v>
      </c>
      <c r="J226" s="187"/>
      <c r="K226" s="187">
        <v>11.25</v>
      </c>
      <c r="L226" s="187"/>
      <c r="M226" s="187"/>
      <c r="N226" s="187">
        <v>11.25</v>
      </c>
      <c r="O226" s="187"/>
      <c r="P226" s="187"/>
      <c r="Q226" s="187"/>
      <c r="R226" s="187"/>
      <c r="S226" s="187">
        <v>8.8800000000000008</v>
      </c>
      <c r="T226" s="83">
        <v>8.2100000000000009</v>
      </c>
      <c r="U226" s="38">
        <v>0</v>
      </c>
      <c r="V226" s="38">
        <v>6</v>
      </c>
      <c r="W226" s="38">
        <v>0</v>
      </c>
      <c r="X226" s="38">
        <v>6</v>
      </c>
      <c r="Y226" s="188">
        <v>12</v>
      </c>
      <c r="Z226" s="188">
        <v>11.68</v>
      </c>
      <c r="AA226" s="188"/>
      <c r="AB226" s="188"/>
      <c r="AC226" s="188"/>
      <c r="AD226" s="188">
        <v>8.75</v>
      </c>
      <c r="AE226" s="188">
        <v>14</v>
      </c>
      <c r="AF226" s="188"/>
      <c r="AG226" s="189">
        <v>11.036</v>
      </c>
      <c r="AH226" s="75">
        <v>2</v>
      </c>
      <c r="AI226" s="75">
        <v>2</v>
      </c>
      <c r="AJ226" s="75">
        <v>0</v>
      </c>
      <c r="AK226" s="75">
        <v>1</v>
      </c>
      <c r="AL226" s="75">
        <v>9</v>
      </c>
      <c r="AM226" s="187">
        <v>18</v>
      </c>
      <c r="AN226" s="187"/>
      <c r="AO226" s="131">
        <v>1</v>
      </c>
      <c r="AP226" s="187">
        <v>0</v>
      </c>
      <c r="AQ226" s="187"/>
      <c r="AR226" s="75">
        <v>0</v>
      </c>
      <c r="AS226" s="187">
        <v>10.5</v>
      </c>
      <c r="AT226" s="187"/>
      <c r="AU226" s="75">
        <v>2</v>
      </c>
      <c r="AV226" s="74">
        <v>9.8864705882352961</v>
      </c>
      <c r="AW226" s="70">
        <v>18</v>
      </c>
      <c r="AX226" s="84"/>
      <c r="AY226" s="84"/>
      <c r="AZ226" s="84"/>
      <c r="BA226" s="137" t="s">
        <v>539</v>
      </c>
      <c r="BB226" s="36">
        <v>9.89</v>
      </c>
      <c r="BD226" s="43" t="s">
        <v>459</v>
      </c>
      <c r="BH226" s="133"/>
      <c r="BN226" s="133"/>
    </row>
    <row r="227" spans="1:66" s="42" customFormat="1" hidden="1" x14ac:dyDescent="0.25">
      <c r="A227" s="186">
        <v>971</v>
      </c>
      <c r="B227" s="186" t="s">
        <v>822</v>
      </c>
      <c r="C227" s="186" t="s">
        <v>823</v>
      </c>
      <c r="D227" s="186" t="s">
        <v>824</v>
      </c>
      <c r="E227" s="186" t="s">
        <v>494</v>
      </c>
      <c r="F227" s="187"/>
      <c r="G227" s="187"/>
      <c r="H227" s="187"/>
      <c r="I227" s="187">
        <v>10</v>
      </c>
      <c r="J227" s="187"/>
      <c r="K227" s="187"/>
      <c r="L227" s="187"/>
      <c r="M227" s="187"/>
      <c r="N227" s="187">
        <v>10.25</v>
      </c>
      <c r="O227" s="187"/>
      <c r="P227" s="187"/>
      <c r="Q227" s="187"/>
      <c r="R227" s="187"/>
      <c r="S227" s="187">
        <v>8.6300000000000008</v>
      </c>
      <c r="T227" s="83">
        <v>9.6266666666666669</v>
      </c>
      <c r="U227" s="38">
        <v>6</v>
      </c>
      <c r="V227" s="38">
        <v>6</v>
      </c>
      <c r="W227" s="38">
        <v>0</v>
      </c>
      <c r="X227" s="38">
        <v>12</v>
      </c>
      <c r="Y227" s="187">
        <v>12</v>
      </c>
      <c r="Z227" s="187">
        <v>11.31</v>
      </c>
      <c r="AA227" s="187"/>
      <c r="AB227" s="187"/>
      <c r="AC227" s="187"/>
      <c r="AD227" s="187">
        <v>8</v>
      </c>
      <c r="AE227" s="187">
        <v>17</v>
      </c>
      <c r="AF227" s="187"/>
      <c r="AG227" s="145">
        <v>11.262</v>
      </c>
      <c r="AH227" s="75">
        <v>2</v>
      </c>
      <c r="AI227" s="75">
        <v>2</v>
      </c>
      <c r="AJ227" s="75">
        <v>0</v>
      </c>
      <c r="AK227" s="75">
        <v>1</v>
      </c>
      <c r="AL227" s="75">
        <v>9</v>
      </c>
      <c r="AM227" s="187">
        <v>19</v>
      </c>
      <c r="AN227" s="187"/>
      <c r="AO227" s="131">
        <v>1</v>
      </c>
      <c r="AP227" s="187">
        <v>0</v>
      </c>
      <c r="AQ227" s="187"/>
      <c r="AR227" s="75">
        <v>0</v>
      </c>
      <c r="AS227" s="187">
        <v>14</v>
      </c>
      <c r="AT227" s="187"/>
      <c r="AU227" s="75">
        <v>2</v>
      </c>
      <c r="AV227" s="74">
        <v>11.173529411764704</v>
      </c>
      <c r="AW227" s="70">
        <v>30</v>
      </c>
      <c r="AX227" s="133"/>
      <c r="AY227" s="133"/>
      <c r="AZ227" s="133"/>
      <c r="BA227" s="137" t="s">
        <v>539</v>
      </c>
      <c r="BB227" s="36">
        <v>11.17</v>
      </c>
      <c r="BD227" s="43" t="s">
        <v>823</v>
      </c>
      <c r="BH227" s="133"/>
      <c r="BN227" s="133"/>
    </row>
    <row r="228" spans="1:66" s="42" customFormat="1" hidden="1" x14ac:dyDescent="0.25">
      <c r="A228" s="186">
        <v>980</v>
      </c>
      <c r="B228" s="186" t="s">
        <v>825</v>
      </c>
      <c r="C228" s="186" t="s">
        <v>146</v>
      </c>
      <c r="D228" s="186" t="s">
        <v>826</v>
      </c>
      <c r="E228" s="186" t="s">
        <v>494</v>
      </c>
      <c r="F228" s="187"/>
      <c r="G228" s="187"/>
      <c r="H228" s="187"/>
      <c r="I228" s="187">
        <v>6.25</v>
      </c>
      <c r="J228" s="187"/>
      <c r="K228" s="187"/>
      <c r="L228" s="187"/>
      <c r="M228" s="187"/>
      <c r="N228" s="187">
        <v>10.25</v>
      </c>
      <c r="O228" s="187"/>
      <c r="P228" s="187"/>
      <c r="Q228" s="187"/>
      <c r="R228" s="187"/>
      <c r="S228" s="187">
        <v>8.3800000000000008</v>
      </c>
      <c r="T228" s="83">
        <v>8.2933333333333348</v>
      </c>
      <c r="U228" s="38">
        <v>0</v>
      </c>
      <c r="V228" s="38">
        <v>6</v>
      </c>
      <c r="W228" s="38">
        <v>0</v>
      </c>
      <c r="X228" s="38">
        <v>6</v>
      </c>
      <c r="Y228" s="187">
        <v>10.75</v>
      </c>
      <c r="Z228" s="187">
        <v>13</v>
      </c>
      <c r="AA228" s="187"/>
      <c r="AB228" s="187"/>
      <c r="AC228" s="187"/>
      <c r="AD228" s="187">
        <v>10</v>
      </c>
      <c r="AE228" s="187">
        <v>11</v>
      </c>
      <c r="AF228" s="187"/>
      <c r="AG228" s="145">
        <v>10.95</v>
      </c>
      <c r="AH228" s="75">
        <v>2</v>
      </c>
      <c r="AI228" s="75">
        <v>2</v>
      </c>
      <c r="AJ228" s="75">
        <v>4</v>
      </c>
      <c r="AK228" s="75">
        <v>1</v>
      </c>
      <c r="AL228" s="75">
        <v>9</v>
      </c>
      <c r="AM228" s="187">
        <v>16</v>
      </c>
      <c r="AN228" s="187"/>
      <c r="AO228" s="131">
        <v>1</v>
      </c>
      <c r="AP228" s="187">
        <v>0</v>
      </c>
      <c r="AQ228" s="187"/>
      <c r="AR228" s="75">
        <v>0</v>
      </c>
      <c r="AS228" s="187">
        <v>15</v>
      </c>
      <c r="AT228" s="187"/>
      <c r="AU228" s="75">
        <v>2</v>
      </c>
      <c r="AV228" s="74">
        <v>10.317058823529413</v>
      </c>
      <c r="AW228" s="70">
        <v>30</v>
      </c>
      <c r="AX228" s="133"/>
      <c r="AY228" s="133"/>
      <c r="AZ228" s="133"/>
      <c r="BA228" s="137" t="s">
        <v>539</v>
      </c>
      <c r="BB228" s="36">
        <v>10.32</v>
      </c>
      <c r="BD228" s="43" t="s">
        <v>146</v>
      </c>
      <c r="BH228" s="133"/>
      <c r="BN228" s="133"/>
    </row>
    <row r="229" spans="1:66" s="42" customFormat="1" hidden="1" x14ac:dyDescent="0.25">
      <c r="A229" s="186">
        <v>981</v>
      </c>
      <c r="B229" s="186" t="s">
        <v>827</v>
      </c>
      <c r="C229" s="186" t="s">
        <v>422</v>
      </c>
      <c r="D229" s="186" t="s">
        <v>740</v>
      </c>
      <c r="E229" s="186" t="s">
        <v>494</v>
      </c>
      <c r="F229" s="187"/>
      <c r="G229" s="187"/>
      <c r="H229" s="187"/>
      <c r="I229" s="187">
        <v>6.38</v>
      </c>
      <c r="J229" s="187"/>
      <c r="K229" s="187"/>
      <c r="L229" s="187"/>
      <c r="M229" s="187"/>
      <c r="N229" s="187">
        <v>11</v>
      </c>
      <c r="O229" s="187"/>
      <c r="P229" s="187"/>
      <c r="Q229" s="187"/>
      <c r="R229" s="187"/>
      <c r="S229" s="187">
        <v>10.130000000000001</v>
      </c>
      <c r="T229" s="83">
        <v>9.17</v>
      </c>
      <c r="U229" s="38">
        <v>0</v>
      </c>
      <c r="V229" s="38">
        <v>6</v>
      </c>
      <c r="W229" s="38">
        <v>6</v>
      </c>
      <c r="X229" s="38">
        <v>12</v>
      </c>
      <c r="Y229" s="187">
        <v>10</v>
      </c>
      <c r="Z229" s="187">
        <v>10</v>
      </c>
      <c r="AA229" s="187"/>
      <c r="AB229" s="187"/>
      <c r="AC229" s="187"/>
      <c r="AD229" s="187">
        <v>4.25</v>
      </c>
      <c r="AE229" s="187">
        <v>20</v>
      </c>
      <c r="AF229" s="187"/>
      <c r="AG229" s="145">
        <v>9.6999999999999993</v>
      </c>
      <c r="AH229" s="75">
        <v>2</v>
      </c>
      <c r="AI229" s="75">
        <v>2</v>
      </c>
      <c r="AJ229" s="75">
        <v>0</v>
      </c>
      <c r="AK229" s="75">
        <v>1</v>
      </c>
      <c r="AL229" s="75">
        <v>5</v>
      </c>
      <c r="AM229" s="187">
        <v>17</v>
      </c>
      <c r="AN229" s="187"/>
      <c r="AO229" s="131">
        <v>1</v>
      </c>
      <c r="AP229" s="187">
        <v>0</v>
      </c>
      <c r="AQ229" s="187"/>
      <c r="AR229" s="75">
        <v>0</v>
      </c>
      <c r="AS229" s="187">
        <v>12.5</v>
      </c>
      <c r="AT229" s="187"/>
      <c r="AU229" s="75">
        <v>2</v>
      </c>
      <c r="AV229" s="74">
        <v>10.178235294117647</v>
      </c>
      <c r="AW229" s="70">
        <v>30</v>
      </c>
      <c r="AX229" s="133"/>
      <c r="AY229" s="133"/>
      <c r="AZ229" s="133"/>
      <c r="BA229" s="137" t="s">
        <v>539</v>
      </c>
      <c r="BB229" s="36">
        <v>10.18</v>
      </c>
      <c r="BD229" s="43" t="s">
        <v>422</v>
      </c>
      <c r="BH229" s="133"/>
      <c r="BN229" s="133"/>
    </row>
    <row r="230" spans="1:66" s="42" customFormat="1" hidden="1" x14ac:dyDescent="0.25">
      <c r="A230" s="186">
        <v>983</v>
      </c>
      <c r="B230" s="186" t="s">
        <v>828</v>
      </c>
      <c r="C230" s="186" t="s">
        <v>829</v>
      </c>
      <c r="D230" s="186" t="s">
        <v>830</v>
      </c>
      <c r="E230" s="186" t="s">
        <v>494</v>
      </c>
      <c r="F230" s="187"/>
      <c r="G230" s="187"/>
      <c r="H230" s="187"/>
      <c r="I230" s="187">
        <v>3.75</v>
      </c>
      <c r="J230" s="187"/>
      <c r="K230" s="187">
        <v>10.75</v>
      </c>
      <c r="L230" s="187"/>
      <c r="M230" s="187"/>
      <c r="N230" s="187">
        <v>10.75</v>
      </c>
      <c r="O230" s="187"/>
      <c r="P230" s="187"/>
      <c r="Q230" s="187"/>
      <c r="R230" s="187"/>
      <c r="S230" s="187">
        <v>9.75</v>
      </c>
      <c r="T230" s="83">
        <v>8.0833333333333339</v>
      </c>
      <c r="U230" s="38">
        <v>0</v>
      </c>
      <c r="V230" s="38">
        <v>6</v>
      </c>
      <c r="W230" s="38">
        <v>0</v>
      </c>
      <c r="X230" s="38">
        <v>6</v>
      </c>
      <c r="Y230" s="187">
        <v>12</v>
      </c>
      <c r="Z230" s="187">
        <v>11.25</v>
      </c>
      <c r="AA230" s="187"/>
      <c r="AB230" s="187"/>
      <c r="AC230" s="187"/>
      <c r="AD230" s="187"/>
      <c r="AE230" s="187">
        <v>20</v>
      </c>
      <c r="AF230" s="187"/>
      <c r="AG230" s="145">
        <v>8.65</v>
      </c>
      <c r="AH230" s="75">
        <v>2</v>
      </c>
      <c r="AI230" s="75">
        <v>2</v>
      </c>
      <c r="AJ230" s="75">
        <v>0</v>
      </c>
      <c r="AK230" s="75">
        <v>1</v>
      </c>
      <c r="AL230" s="75">
        <v>5</v>
      </c>
      <c r="AM230" s="187">
        <v>13</v>
      </c>
      <c r="AN230" s="187"/>
      <c r="AO230" s="131">
        <v>1</v>
      </c>
      <c r="AP230" s="187">
        <v>0</v>
      </c>
      <c r="AQ230" s="187"/>
      <c r="AR230" s="75">
        <v>0</v>
      </c>
      <c r="AS230" s="187">
        <v>11.75</v>
      </c>
      <c r="AT230" s="187"/>
      <c r="AU230" s="75">
        <v>2</v>
      </c>
      <c r="AV230" s="74">
        <v>8.9705882352941178</v>
      </c>
      <c r="AW230" s="70">
        <v>14</v>
      </c>
      <c r="AX230" s="84"/>
      <c r="AY230" s="84"/>
      <c r="AZ230" s="84"/>
      <c r="BA230" s="137" t="s">
        <v>539</v>
      </c>
      <c r="BB230" s="36">
        <v>9.35</v>
      </c>
      <c r="BD230" s="43" t="s">
        <v>829</v>
      </c>
      <c r="BH230" s="133"/>
      <c r="BN230" s="133"/>
    </row>
    <row r="231" spans="1:66" s="42" customFormat="1" hidden="1" x14ac:dyDescent="0.25">
      <c r="A231" s="186">
        <v>993</v>
      </c>
      <c r="B231" s="186" t="s">
        <v>831</v>
      </c>
      <c r="C231" s="186" t="s">
        <v>832</v>
      </c>
      <c r="D231" s="186" t="s">
        <v>460</v>
      </c>
      <c r="E231" s="186" t="s">
        <v>497</v>
      </c>
      <c r="F231" s="187"/>
      <c r="G231" s="187"/>
      <c r="H231" s="187"/>
      <c r="I231" s="187">
        <v>7.63</v>
      </c>
      <c r="J231" s="187"/>
      <c r="K231" s="187"/>
      <c r="L231" s="187"/>
      <c r="M231" s="187"/>
      <c r="N231" s="187">
        <v>13.03</v>
      </c>
      <c r="O231" s="187"/>
      <c r="P231" s="187"/>
      <c r="Q231" s="187"/>
      <c r="R231" s="187"/>
      <c r="S231" s="187">
        <v>6.25</v>
      </c>
      <c r="T231" s="83">
        <v>8.9700000000000006</v>
      </c>
      <c r="U231" s="38">
        <v>0</v>
      </c>
      <c r="V231" s="38">
        <v>6</v>
      </c>
      <c r="W231" s="38">
        <v>0</v>
      </c>
      <c r="X231" s="38">
        <v>6</v>
      </c>
      <c r="Y231" s="187">
        <v>16.37</v>
      </c>
      <c r="Z231" s="187">
        <v>8.1300000000000008</v>
      </c>
      <c r="AA231" s="187"/>
      <c r="AB231" s="187"/>
      <c r="AC231" s="187"/>
      <c r="AD231" s="187">
        <v>7.5</v>
      </c>
      <c r="AE231" s="187">
        <v>14</v>
      </c>
      <c r="AF231" s="187"/>
      <c r="AG231" s="145">
        <v>10.7</v>
      </c>
      <c r="AH231" s="75">
        <v>2</v>
      </c>
      <c r="AI231" s="75">
        <v>0</v>
      </c>
      <c r="AJ231" s="75">
        <v>0</v>
      </c>
      <c r="AK231" s="75">
        <v>1</v>
      </c>
      <c r="AL231" s="75">
        <v>9</v>
      </c>
      <c r="AM231" s="187">
        <v>15</v>
      </c>
      <c r="AN231" s="187"/>
      <c r="AO231" s="131">
        <v>1</v>
      </c>
      <c r="AP231" s="187">
        <v>0</v>
      </c>
      <c r="AQ231" s="187"/>
      <c r="AR231" s="75">
        <v>0</v>
      </c>
      <c r="AS231" s="187">
        <v>10.75</v>
      </c>
      <c r="AT231" s="187"/>
      <c r="AU231" s="75">
        <v>2</v>
      </c>
      <c r="AV231" s="74">
        <v>10.04294117647059</v>
      </c>
      <c r="AW231" s="70">
        <v>30</v>
      </c>
      <c r="AX231" s="133"/>
      <c r="AY231" s="133"/>
      <c r="AZ231" s="133"/>
      <c r="BA231" s="137" t="s">
        <v>539</v>
      </c>
      <c r="BB231" s="36">
        <v>10.039999999999999</v>
      </c>
      <c r="BD231" s="43" t="s">
        <v>832</v>
      </c>
      <c r="BH231" s="133"/>
      <c r="BN231" s="133"/>
    </row>
    <row r="232" spans="1:66" s="42" customFormat="1" hidden="1" x14ac:dyDescent="0.25">
      <c r="A232" s="186">
        <v>1000</v>
      </c>
      <c r="B232" s="186" t="s">
        <v>833</v>
      </c>
      <c r="C232" s="186" t="s">
        <v>834</v>
      </c>
      <c r="D232" s="186" t="s">
        <v>75</v>
      </c>
      <c r="E232" s="186" t="s">
        <v>497</v>
      </c>
      <c r="F232" s="187"/>
      <c r="G232" s="187"/>
      <c r="H232" s="187"/>
      <c r="I232" s="187">
        <v>7.63</v>
      </c>
      <c r="J232" s="187"/>
      <c r="K232" s="187"/>
      <c r="L232" s="187"/>
      <c r="M232" s="187"/>
      <c r="N232" s="187">
        <v>10.8</v>
      </c>
      <c r="O232" s="187"/>
      <c r="P232" s="187"/>
      <c r="Q232" s="187"/>
      <c r="R232" s="187"/>
      <c r="S232" s="187">
        <v>6</v>
      </c>
      <c r="T232" s="83">
        <v>8.1433333333333326</v>
      </c>
      <c r="U232" s="38">
        <v>0</v>
      </c>
      <c r="V232" s="38">
        <v>6</v>
      </c>
      <c r="W232" s="38">
        <v>0</v>
      </c>
      <c r="X232" s="38">
        <v>6</v>
      </c>
      <c r="Y232" s="187">
        <v>14.24</v>
      </c>
      <c r="Z232" s="187">
        <v>13.5</v>
      </c>
      <c r="AA232" s="187"/>
      <c r="AB232" s="187"/>
      <c r="AC232" s="187"/>
      <c r="AD232" s="187">
        <v>6</v>
      </c>
      <c r="AE232" s="187">
        <v>18</v>
      </c>
      <c r="AF232" s="187"/>
      <c r="AG232" s="145">
        <v>11.548</v>
      </c>
      <c r="AH232" s="75">
        <v>2</v>
      </c>
      <c r="AI232" s="75">
        <v>2</v>
      </c>
      <c r="AJ232" s="75">
        <v>0</v>
      </c>
      <c r="AK232" s="75">
        <v>1</v>
      </c>
      <c r="AL232" s="75">
        <v>9</v>
      </c>
      <c r="AM232" s="187">
        <v>19</v>
      </c>
      <c r="AN232" s="187"/>
      <c r="AO232" s="131">
        <v>1</v>
      </c>
      <c r="AP232" s="187">
        <v>0</v>
      </c>
      <c r="AQ232" s="187"/>
      <c r="AR232" s="75">
        <v>0</v>
      </c>
      <c r="AS232" s="187">
        <v>13.75</v>
      </c>
      <c r="AT232" s="187"/>
      <c r="AU232" s="75">
        <v>2</v>
      </c>
      <c r="AV232" s="74">
        <v>10.442941176470589</v>
      </c>
      <c r="AW232" s="70">
        <v>30</v>
      </c>
      <c r="AX232" s="133"/>
      <c r="AY232" s="133"/>
      <c r="AZ232" s="133"/>
      <c r="BA232" s="137" t="s">
        <v>539</v>
      </c>
      <c r="BB232" s="36">
        <v>10.44</v>
      </c>
      <c r="BD232" s="43" t="s">
        <v>834</v>
      </c>
      <c r="BH232" s="133"/>
      <c r="BN232" s="133"/>
    </row>
    <row r="233" spans="1:66" s="42" customFormat="1" hidden="1" x14ac:dyDescent="0.25">
      <c r="A233" s="186">
        <v>1002</v>
      </c>
      <c r="B233" s="186" t="s">
        <v>835</v>
      </c>
      <c r="C233" s="186" t="s">
        <v>439</v>
      </c>
      <c r="D233" s="186" t="s">
        <v>836</v>
      </c>
      <c r="E233" s="186" t="s">
        <v>497</v>
      </c>
      <c r="F233" s="187"/>
      <c r="G233" s="187"/>
      <c r="H233" s="187"/>
      <c r="I233" s="187">
        <v>5.5</v>
      </c>
      <c r="J233" s="187"/>
      <c r="K233" s="187"/>
      <c r="L233" s="187"/>
      <c r="M233" s="187"/>
      <c r="N233" s="187">
        <v>13.55</v>
      </c>
      <c r="O233" s="187"/>
      <c r="P233" s="187"/>
      <c r="Q233" s="187"/>
      <c r="R233" s="187"/>
      <c r="S233" s="187">
        <v>7.25</v>
      </c>
      <c r="T233" s="83">
        <v>8.7666666666666675</v>
      </c>
      <c r="U233" s="38">
        <v>0</v>
      </c>
      <c r="V233" s="38">
        <v>6</v>
      </c>
      <c r="W233" s="38">
        <v>0</v>
      </c>
      <c r="X233" s="38">
        <v>6</v>
      </c>
      <c r="Y233" s="187">
        <v>17.75</v>
      </c>
      <c r="Z233" s="187">
        <v>14.5</v>
      </c>
      <c r="AA233" s="187"/>
      <c r="AB233" s="187"/>
      <c r="AC233" s="187"/>
      <c r="AD233" s="187">
        <v>7.25</v>
      </c>
      <c r="AE233" s="187">
        <v>20</v>
      </c>
      <c r="AF233" s="187"/>
      <c r="AG233" s="145">
        <v>13.35</v>
      </c>
      <c r="AH233" s="75">
        <v>2</v>
      </c>
      <c r="AI233" s="75">
        <v>2</v>
      </c>
      <c r="AJ233" s="75">
        <v>0</v>
      </c>
      <c r="AK233" s="75">
        <v>1</v>
      </c>
      <c r="AL233" s="75">
        <v>9</v>
      </c>
      <c r="AM233" s="187">
        <v>17</v>
      </c>
      <c r="AN233" s="187"/>
      <c r="AO233" s="131">
        <v>1</v>
      </c>
      <c r="AP233" s="187">
        <v>0</v>
      </c>
      <c r="AQ233" s="187"/>
      <c r="AR233" s="75">
        <v>0</v>
      </c>
      <c r="AS233" s="187">
        <v>11</v>
      </c>
      <c r="AT233" s="187"/>
      <c r="AU233" s="75">
        <v>2</v>
      </c>
      <c r="AV233" s="74">
        <v>10.861764705882353</v>
      </c>
      <c r="AW233" s="70">
        <v>30</v>
      </c>
      <c r="AX233" s="133"/>
      <c r="AY233" s="133"/>
      <c r="AZ233" s="133"/>
      <c r="BA233" s="137" t="s">
        <v>539</v>
      </c>
      <c r="BB233" s="36">
        <v>10.86</v>
      </c>
      <c r="BD233" s="43" t="s">
        <v>439</v>
      </c>
      <c r="BH233" s="133"/>
      <c r="BN233" s="133"/>
    </row>
    <row r="234" spans="1:66" s="42" customFormat="1" hidden="1" x14ac:dyDescent="0.25">
      <c r="A234" s="186">
        <v>1007</v>
      </c>
      <c r="B234" s="186" t="s">
        <v>837</v>
      </c>
      <c r="C234" s="186" t="s">
        <v>838</v>
      </c>
      <c r="D234" s="186" t="s">
        <v>839</v>
      </c>
      <c r="E234" s="186" t="s">
        <v>497</v>
      </c>
      <c r="F234" s="187"/>
      <c r="G234" s="187"/>
      <c r="H234" s="187"/>
      <c r="I234" s="187">
        <v>5.88</v>
      </c>
      <c r="J234" s="187"/>
      <c r="K234" s="187"/>
      <c r="L234" s="187"/>
      <c r="M234" s="187"/>
      <c r="N234" s="187">
        <v>9.6</v>
      </c>
      <c r="O234" s="187"/>
      <c r="P234" s="187"/>
      <c r="Q234" s="187"/>
      <c r="R234" s="187"/>
      <c r="S234" s="187">
        <v>6.38</v>
      </c>
      <c r="T234" s="83">
        <v>7.2866666666666662</v>
      </c>
      <c r="U234" s="38">
        <v>0</v>
      </c>
      <c r="V234" s="38">
        <v>0</v>
      </c>
      <c r="W234" s="38">
        <v>0</v>
      </c>
      <c r="X234" s="38">
        <v>0</v>
      </c>
      <c r="Y234" s="187">
        <v>14.25</v>
      </c>
      <c r="Z234" s="187">
        <v>15.5</v>
      </c>
      <c r="AA234" s="187"/>
      <c r="AB234" s="187"/>
      <c r="AC234" s="187"/>
      <c r="AD234" s="187">
        <v>5.75</v>
      </c>
      <c r="AE234" s="187">
        <v>19</v>
      </c>
      <c r="AF234" s="187"/>
      <c r="AG234" s="145">
        <v>12.05</v>
      </c>
      <c r="AH234" s="75">
        <v>2</v>
      </c>
      <c r="AI234" s="75">
        <v>2</v>
      </c>
      <c r="AJ234" s="75">
        <v>0</v>
      </c>
      <c r="AK234" s="75">
        <v>1</v>
      </c>
      <c r="AL234" s="75">
        <v>9</v>
      </c>
      <c r="AM234" s="187">
        <v>20</v>
      </c>
      <c r="AN234" s="187"/>
      <c r="AO234" s="131">
        <v>1</v>
      </c>
      <c r="AP234" s="187">
        <v>0</v>
      </c>
      <c r="AQ234" s="187"/>
      <c r="AR234" s="75">
        <v>0</v>
      </c>
      <c r="AS234" s="187">
        <v>12.75</v>
      </c>
      <c r="AT234" s="187"/>
      <c r="AU234" s="75">
        <v>2</v>
      </c>
      <c r="AV234" s="74">
        <v>10.078235294117647</v>
      </c>
      <c r="AW234" s="70">
        <v>30</v>
      </c>
      <c r="AX234" s="133"/>
      <c r="AY234" s="133"/>
      <c r="AZ234" s="133"/>
      <c r="BA234" s="137" t="s">
        <v>539</v>
      </c>
      <c r="BB234" s="36">
        <v>10.08</v>
      </c>
      <c r="BD234" s="43" t="s">
        <v>838</v>
      </c>
      <c r="BH234" s="133"/>
      <c r="BN234" s="133"/>
    </row>
    <row r="235" spans="1:66" s="42" customFormat="1" hidden="1" x14ac:dyDescent="0.25">
      <c r="A235" s="186">
        <v>1008</v>
      </c>
      <c r="B235" s="186" t="s">
        <v>840</v>
      </c>
      <c r="C235" s="186" t="s">
        <v>841</v>
      </c>
      <c r="D235" s="186" t="s">
        <v>842</v>
      </c>
      <c r="E235" s="186" t="s">
        <v>497</v>
      </c>
      <c r="F235" s="187"/>
      <c r="G235" s="187"/>
      <c r="H235" s="187"/>
      <c r="I235" s="187">
        <v>7.38</v>
      </c>
      <c r="J235" s="187"/>
      <c r="K235" s="187"/>
      <c r="L235" s="187"/>
      <c r="M235" s="187"/>
      <c r="N235" s="187">
        <v>9.8000000000000007</v>
      </c>
      <c r="O235" s="187"/>
      <c r="P235" s="187"/>
      <c r="Q235" s="187"/>
      <c r="R235" s="187"/>
      <c r="S235" s="187">
        <v>8.25</v>
      </c>
      <c r="T235" s="83">
        <v>8.4766666666666666</v>
      </c>
      <c r="U235" s="38">
        <v>0</v>
      </c>
      <c r="V235" s="38">
        <v>0</v>
      </c>
      <c r="W235" s="38">
        <v>0</v>
      </c>
      <c r="X235" s="38">
        <v>0</v>
      </c>
      <c r="Y235" s="187">
        <v>13.75</v>
      </c>
      <c r="Z235" s="187">
        <v>15.5</v>
      </c>
      <c r="AA235" s="187"/>
      <c r="AB235" s="187"/>
      <c r="AC235" s="187"/>
      <c r="AD235" s="187">
        <v>6.5</v>
      </c>
      <c r="AE235" s="187">
        <v>17</v>
      </c>
      <c r="AF235" s="187"/>
      <c r="AG235" s="145">
        <v>11.85</v>
      </c>
      <c r="AH235" s="75">
        <v>2</v>
      </c>
      <c r="AI235" s="75">
        <v>2</v>
      </c>
      <c r="AJ235" s="75">
        <v>0</v>
      </c>
      <c r="AK235" s="75">
        <v>1</v>
      </c>
      <c r="AL235" s="75">
        <v>9</v>
      </c>
      <c r="AM235" s="187">
        <v>16</v>
      </c>
      <c r="AN235" s="187"/>
      <c r="AO235" s="131">
        <v>1</v>
      </c>
      <c r="AP235" s="187">
        <v>0</v>
      </c>
      <c r="AQ235" s="187"/>
      <c r="AR235" s="75">
        <v>0</v>
      </c>
      <c r="AS235" s="187">
        <v>13</v>
      </c>
      <c r="AT235" s="187"/>
      <c r="AU235" s="75">
        <v>2</v>
      </c>
      <c r="AV235" s="74">
        <v>10.443529411764706</v>
      </c>
      <c r="AW235" s="70">
        <v>30</v>
      </c>
      <c r="AX235" s="133"/>
      <c r="AY235" s="133"/>
      <c r="AZ235" s="133"/>
      <c r="BA235" s="137" t="s">
        <v>539</v>
      </c>
      <c r="BB235" s="36">
        <v>10.38</v>
      </c>
      <c r="BD235" s="43" t="s">
        <v>841</v>
      </c>
      <c r="BH235" s="133"/>
      <c r="BN235" s="133"/>
    </row>
    <row r="236" spans="1:66" s="42" customFormat="1" hidden="1" x14ac:dyDescent="0.25">
      <c r="A236" s="186">
        <v>1020</v>
      </c>
      <c r="B236" s="186" t="s">
        <v>843</v>
      </c>
      <c r="C236" s="186" t="s">
        <v>487</v>
      </c>
      <c r="D236" s="186" t="s">
        <v>92</v>
      </c>
      <c r="E236" s="186" t="s">
        <v>501</v>
      </c>
      <c r="F236" s="187"/>
      <c r="G236" s="187"/>
      <c r="H236" s="187"/>
      <c r="I236" s="187">
        <v>7.5</v>
      </c>
      <c r="J236" s="187"/>
      <c r="K236" s="187"/>
      <c r="L236" s="187"/>
      <c r="M236" s="187"/>
      <c r="N236" s="187">
        <v>8.5</v>
      </c>
      <c r="O236" s="187"/>
      <c r="P236" s="187"/>
      <c r="Q236" s="187"/>
      <c r="R236" s="187"/>
      <c r="S236" s="187">
        <v>8.6300000000000008</v>
      </c>
      <c r="T236" s="83">
        <v>8.2100000000000009</v>
      </c>
      <c r="U236" s="38">
        <v>0</v>
      </c>
      <c r="V236" s="38">
        <v>0</v>
      </c>
      <c r="W236" s="38">
        <v>0</v>
      </c>
      <c r="X236" s="38">
        <v>0</v>
      </c>
      <c r="Y236" s="187">
        <v>15.15</v>
      </c>
      <c r="Z236" s="187">
        <v>10.5</v>
      </c>
      <c r="AA236" s="187"/>
      <c r="AB236" s="187"/>
      <c r="AC236" s="187"/>
      <c r="AD236" s="187">
        <v>7.25</v>
      </c>
      <c r="AE236" s="187">
        <v>20</v>
      </c>
      <c r="AF236" s="187"/>
      <c r="AG236" s="145">
        <v>12.03</v>
      </c>
      <c r="AH236" s="75">
        <v>2</v>
      </c>
      <c r="AI236" s="75">
        <v>2</v>
      </c>
      <c r="AJ236" s="75">
        <v>0</v>
      </c>
      <c r="AK236" s="75">
        <v>1</v>
      </c>
      <c r="AL236" s="75">
        <v>9</v>
      </c>
      <c r="AM236" s="187">
        <v>15</v>
      </c>
      <c r="AN236" s="187"/>
      <c r="AO236" s="131">
        <v>1</v>
      </c>
      <c r="AP236" s="187">
        <v>11.5</v>
      </c>
      <c r="AQ236" s="187"/>
      <c r="AR236" s="75">
        <v>2</v>
      </c>
      <c r="AS236" s="187">
        <v>0</v>
      </c>
      <c r="AT236" s="187"/>
      <c r="AU236" s="75">
        <v>0</v>
      </c>
      <c r="AV236" s="74">
        <v>10.120000000000001</v>
      </c>
      <c r="AW236" s="70">
        <v>30</v>
      </c>
      <c r="AX236" s="133"/>
      <c r="AY236" s="133"/>
      <c r="AZ236" s="133"/>
      <c r="BA236" s="137" t="s">
        <v>539</v>
      </c>
      <c r="BB236" s="36">
        <v>10.119999999999999</v>
      </c>
      <c r="BD236" s="43" t="s">
        <v>487</v>
      </c>
      <c r="BH236" s="133"/>
      <c r="BN236" s="133"/>
    </row>
    <row r="237" spans="1:66" s="42" customFormat="1" hidden="1" x14ac:dyDescent="0.25">
      <c r="A237" s="186">
        <v>1021</v>
      </c>
      <c r="B237" s="186" t="s">
        <v>844</v>
      </c>
      <c r="C237" s="186" t="s">
        <v>845</v>
      </c>
      <c r="D237" s="186" t="s">
        <v>417</v>
      </c>
      <c r="E237" s="186" t="s">
        <v>501</v>
      </c>
      <c r="F237" s="187"/>
      <c r="G237" s="187"/>
      <c r="H237" s="187"/>
      <c r="I237" s="187">
        <v>8.6300000000000008</v>
      </c>
      <c r="J237" s="187"/>
      <c r="K237" s="187"/>
      <c r="L237" s="187"/>
      <c r="M237" s="187"/>
      <c r="N237" s="187">
        <v>9.75</v>
      </c>
      <c r="O237" s="187"/>
      <c r="P237" s="187"/>
      <c r="Q237" s="187"/>
      <c r="R237" s="187"/>
      <c r="S237" s="187">
        <v>10.25</v>
      </c>
      <c r="T237" s="83">
        <v>9.5433333333333348</v>
      </c>
      <c r="U237" s="38">
        <v>0</v>
      </c>
      <c r="V237" s="38">
        <v>0</v>
      </c>
      <c r="W237" s="38">
        <v>6</v>
      </c>
      <c r="X237" s="38">
        <v>6</v>
      </c>
      <c r="Y237" s="187">
        <v>12.77</v>
      </c>
      <c r="Z237" s="187">
        <v>13</v>
      </c>
      <c r="AA237" s="187"/>
      <c r="AB237" s="187"/>
      <c r="AC237" s="187"/>
      <c r="AD237" s="187">
        <v>7.13</v>
      </c>
      <c r="AE237" s="187">
        <v>18</v>
      </c>
      <c r="AF237" s="187"/>
      <c r="AG237" s="145">
        <v>11.606</v>
      </c>
      <c r="AH237" s="75">
        <v>2</v>
      </c>
      <c r="AI237" s="75">
        <v>2</v>
      </c>
      <c r="AJ237" s="75">
        <v>0</v>
      </c>
      <c r="AK237" s="75">
        <v>1</v>
      </c>
      <c r="AL237" s="75">
        <v>9</v>
      </c>
      <c r="AM237" s="187">
        <v>18</v>
      </c>
      <c r="AN237" s="187"/>
      <c r="AO237" s="131">
        <v>1</v>
      </c>
      <c r="AP237" s="187">
        <v>0</v>
      </c>
      <c r="AQ237" s="187"/>
      <c r="AR237" s="75">
        <v>0</v>
      </c>
      <c r="AS237" s="187">
        <v>11.5</v>
      </c>
      <c r="AT237" s="187"/>
      <c r="AU237" s="75">
        <v>2</v>
      </c>
      <c r="AV237" s="74">
        <v>10.877647058823531</v>
      </c>
      <c r="AW237" s="70">
        <v>30</v>
      </c>
      <c r="AX237" s="133"/>
      <c r="AY237" s="133"/>
      <c r="AZ237" s="133"/>
      <c r="BA237" s="137" t="s">
        <v>539</v>
      </c>
      <c r="BB237" s="36">
        <v>10.88</v>
      </c>
      <c r="BD237" s="43" t="s">
        <v>845</v>
      </c>
      <c r="BH237" s="133"/>
      <c r="BN237" s="133"/>
    </row>
    <row r="238" spans="1:66" s="42" customFormat="1" hidden="1" x14ac:dyDescent="0.25">
      <c r="A238" s="186">
        <v>1031</v>
      </c>
      <c r="B238" s="186" t="s">
        <v>846</v>
      </c>
      <c r="C238" s="186" t="s">
        <v>445</v>
      </c>
      <c r="D238" s="186" t="s">
        <v>847</v>
      </c>
      <c r="E238" s="186" t="s">
        <v>501</v>
      </c>
      <c r="F238" s="187"/>
      <c r="G238" s="187"/>
      <c r="H238" s="187"/>
      <c r="I238" s="187">
        <v>6</v>
      </c>
      <c r="J238" s="187"/>
      <c r="K238" s="187"/>
      <c r="L238" s="187"/>
      <c r="M238" s="187"/>
      <c r="N238" s="187">
        <v>8.6300000000000008</v>
      </c>
      <c r="O238" s="187"/>
      <c r="P238" s="187"/>
      <c r="Q238" s="187"/>
      <c r="R238" s="187"/>
      <c r="S238" s="187">
        <v>7.5</v>
      </c>
      <c r="T238" s="83">
        <v>7.3766666666666678</v>
      </c>
      <c r="U238" s="38">
        <v>0</v>
      </c>
      <c r="V238" s="38">
        <v>0</v>
      </c>
      <c r="W238" s="38">
        <v>0</v>
      </c>
      <c r="X238" s="38">
        <v>0</v>
      </c>
      <c r="Y238" s="187">
        <v>15.6</v>
      </c>
      <c r="Z238" s="187">
        <v>14</v>
      </c>
      <c r="AA238" s="187"/>
      <c r="AB238" s="187"/>
      <c r="AC238" s="187"/>
      <c r="AD238" s="187">
        <v>6.75</v>
      </c>
      <c r="AE238" s="187">
        <v>19</v>
      </c>
      <c r="AF238" s="187"/>
      <c r="AG238" s="145">
        <v>12.42</v>
      </c>
      <c r="AH238" s="75">
        <v>2</v>
      </c>
      <c r="AI238" s="75">
        <v>2</v>
      </c>
      <c r="AJ238" s="75">
        <v>0</v>
      </c>
      <c r="AK238" s="75">
        <v>1</v>
      </c>
      <c r="AL238" s="75">
        <v>9</v>
      </c>
      <c r="AM238" s="187">
        <v>16</v>
      </c>
      <c r="AN238" s="187"/>
      <c r="AO238" s="131">
        <v>1</v>
      </c>
      <c r="AP238" s="187">
        <v>0</v>
      </c>
      <c r="AQ238" s="187"/>
      <c r="AR238" s="75">
        <v>0</v>
      </c>
      <c r="AS238" s="187">
        <v>13</v>
      </c>
      <c r="AT238" s="187"/>
      <c r="AU238" s="75">
        <v>2</v>
      </c>
      <c r="AV238" s="74">
        <v>10.028823529411765</v>
      </c>
      <c r="AW238" s="70">
        <v>30</v>
      </c>
      <c r="AX238" s="133"/>
      <c r="AY238" s="133"/>
      <c r="AZ238" s="133"/>
      <c r="BA238" s="137" t="s">
        <v>539</v>
      </c>
      <c r="BB238" s="36">
        <v>10.029999999999999</v>
      </c>
      <c r="BD238" s="43" t="s">
        <v>445</v>
      </c>
      <c r="BH238" s="133"/>
      <c r="BN238" s="133"/>
    </row>
    <row r="239" spans="1:66" s="42" customFormat="1" hidden="1" x14ac:dyDescent="0.25">
      <c r="A239" s="186">
        <v>1042</v>
      </c>
      <c r="B239" s="186" t="s">
        <v>848</v>
      </c>
      <c r="C239" s="186" t="s">
        <v>849</v>
      </c>
      <c r="D239" s="186" t="s">
        <v>850</v>
      </c>
      <c r="E239" s="186" t="s">
        <v>501</v>
      </c>
      <c r="F239" s="187"/>
      <c r="G239" s="187"/>
      <c r="H239" s="187"/>
      <c r="I239" s="187">
        <v>8.1300000000000008</v>
      </c>
      <c r="J239" s="187"/>
      <c r="K239" s="187"/>
      <c r="L239" s="187"/>
      <c r="M239" s="187"/>
      <c r="N239" s="187">
        <v>8.5</v>
      </c>
      <c r="O239" s="187"/>
      <c r="P239" s="187"/>
      <c r="Q239" s="187"/>
      <c r="R239" s="187"/>
      <c r="S239" s="187">
        <v>6.38</v>
      </c>
      <c r="T239" s="83">
        <v>7.6700000000000008</v>
      </c>
      <c r="U239" s="38">
        <v>0</v>
      </c>
      <c r="V239" s="38">
        <v>0</v>
      </c>
      <c r="W239" s="38">
        <v>0</v>
      </c>
      <c r="X239" s="38">
        <v>0</v>
      </c>
      <c r="Y239" s="187">
        <v>12.27</v>
      </c>
      <c r="Z239" s="187">
        <v>12.5</v>
      </c>
      <c r="AA239" s="187"/>
      <c r="AB239" s="187"/>
      <c r="AC239" s="187"/>
      <c r="AD239" s="187">
        <v>5.25</v>
      </c>
      <c r="AE239" s="187">
        <v>18</v>
      </c>
      <c r="AF239" s="187"/>
      <c r="AG239" s="145">
        <v>10.654</v>
      </c>
      <c r="AH239" s="75">
        <v>2</v>
      </c>
      <c r="AI239" s="75">
        <v>2</v>
      </c>
      <c r="AJ239" s="75">
        <v>0</v>
      </c>
      <c r="AK239" s="75">
        <v>1</v>
      </c>
      <c r="AL239" s="75">
        <v>9</v>
      </c>
      <c r="AM239" s="187">
        <v>17</v>
      </c>
      <c r="AN239" s="187"/>
      <c r="AO239" s="131">
        <v>1</v>
      </c>
      <c r="AP239" s="187">
        <v>17.5</v>
      </c>
      <c r="AQ239" s="187"/>
      <c r="AR239" s="75">
        <v>2</v>
      </c>
      <c r="AS239" s="187">
        <v>0</v>
      </c>
      <c r="AT239" s="187"/>
      <c r="AU239" s="75">
        <v>0</v>
      </c>
      <c r="AV239" s="74">
        <v>10.252941176470589</v>
      </c>
      <c r="AW239" s="70">
        <v>30</v>
      </c>
      <c r="AX239" s="133"/>
      <c r="AY239" s="133"/>
      <c r="AZ239" s="133"/>
      <c r="BA239" s="137" t="s">
        <v>539</v>
      </c>
      <c r="BB239" s="36">
        <v>10.25</v>
      </c>
      <c r="BD239" s="43" t="s">
        <v>849</v>
      </c>
      <c r="BH239" s="133"/>
      <c r="BN239" s="133"/>
    </row>
    <row r="240" spans="1:66" s="42" customFormat="1" hidden="1" x14ac:dyDescent="0.25">
      <c r="A240" s="186">
        <v>1044</v>
      </c>
      <c r="B240" s="186" t="s">
        <v>851</v>
      </c>
      <c r="C240" s="186" t="s">
        <v>345</v>
      </c>
      <c r="D240" s="186" t="s">
        <v>852</v>
      </c>
      <c r="E240" s="186" t="s">
        <v>502</v>
      </c>
      <c r="F240" s="187"/>
      <c r="G240" s="187"/>
      <c r="H240" s="187"/>
      <c r="I240" s="187">
        <v>11.25</v>
      </c>
      <c r="J240" s="187"/>
      <c r="K240" s="187"/>
      <c r="L240" s="187"/>
      <c r="M240" s="187"/>
      <c r="N240" s="187">
        <v>8.5</v>
      </c>
      <c r="O240" s="187"/>
      <c r="P240" s="187"/>
      <c r="Q240" s="187"/>
      <c r="R240" s="187"/>
      <c r="S240" s="187">
        <v>8.25</v>
      </c>
      <c r="T240" s="83">
        <v>9.3333333333333339</v>
      </c>
      <c r="U240" s="38">
        <v>6</v>
      </c>
      <c r="V240" s="38">
        <v>0</v>
      </c>
      <c r="W240" s="38">
        <v>0</v>
      </c>
      <c r="X240" s="38">
        <v>6</v>
      </c>
      <c r="Y240" s="187">
        <v>11.75</v>
      </c>
      <c r="Z240" s="187">
        <v>11.87</v>
      </c>
      <c r="AA240" s="187"/>
      <c r="AB240" s="187"/>
      <c r="AC240" s="187"/>
      <c r="AD240" s="187">
        <v>10</v>
      </c>
      <c r="AE240" s="187">
        <v>18</v>
      </c>
      <c r="AF240" s="187"/>
      <c r="AG240" s="145">
        <v>12.324</v>
      </c>
      <c r="AH240" s="75">
        <v>2</v>
      </c>
      <c r="AI240" s="75">
        <v>2</v>
      </c>
      <c r="AJ240" s="75">
        <v>4</v>
      </c>
      <c r="AK240" s="75">
        <v>1</v>
      </c>
      <c r="AL240" s="75">
        <v>9</v>
      </c>
      <c r="AM240" s="187">
        <v>17</v>
      </c>
      <c r="AN240" s="187"/>
      <c r="AO240" s="131">
        <v>1</v>
      </c>
      <c r="AP240" s="187">
        <v>0</v>
      </c>
      <c r="AQ240" s="187"/>
      <c r="AR240" s="75">
        <v>0</v>
      </c>
      <c r="AS240" s="187">
        <v>14</v>
      </c>
      <c r="AT240" s="187"/>
      <c r="AU240" s="75">
        <v>2</v>
      </c>
      <c r="AV240" s="74">
        <v>11.212941176470588</v>
      </c>
      <c r="AW240" s="70">
        <v>30</v>
      </c>
      <c r="AX240" s="133"/>
      <c r="AY240" s="133"/>
      <c r="AZ240" s="133"/>
      <c r="BA240" s="137" t="s">
        <v>539</v>
      </c>
      <c r="BB240" s="36">
        <v>11.21</v>
      </c>
      <c r="BD240" s="43" t="s">
        <v>345</v>
      </c>
      <c r="BH240" s="133"/>
      <c r="BN240" s="133"/>
    </row>
    <row r="241" spans="1:66" s="42" customFormat="1" hidden="1" x14ac:dyDescent="0.25">
      <c r="A241" s="186">
        <v>1067</v>
      </c>
      <c r="B241" s="186" t="s">
        <v>853</v>
      </c>
      <c r="C241" s="186" t="s">
        <v>854</v>
      </c>
      <c r="D241" s="186" t="s">
        <v>855</v>
      </c>
      <c r="E241" s="186" t="s">
        <v>360</v>
      </c>
      <c r="F241" s="187"/>
      <c r="G241" s="187"/>
      <c r="H241" s="187"/>
      <c r="I241" s="187">
        <v>10</v>
      </c>
      <c r="J241" s="187"/>
      <c r="K241" s="187"/>
      <c r="L241" s="187"/>
      <c r="M241" s="187"/>
      <c r="N241" s="187">
        <v>10.25</v>
      </c>
      <c r="O241" s="187"/>
      <c r="P241" s="187"/>
      <c r="Q241" s="187"/>
      <c r="R241" s="187"/>
      <c r="S241" s="187">
        <v>9.8800000000000008</v>
      </c>
      <c r="T241" s="83">
        <v>10.043333333333335</v>
      </c>
      <c r="U241" s="38">
        <v>6</v>
      </c>
      <c r="V241" s="38">
        <v>6</v>
      </c>
      <c r="W241" s="38">
        <v>0</v>
      </c>
      <c r="X241" s="38">
        <v>18</v>
      </c>
      <c r="Y241" s="187">
        <v>17.5</v>
      </c>
      <c r="Z241" s="187">
        <v>11.5</v>
      </c>
      <c r="AA241" s="187"/>
      <c r="AB241" s="187"/>
      <c r="AC241" s="187"/>
      <c r="AD241" s="187">
        <v>8</v>
      </c>
      <c r="AE241" s="187">
        <v>12</v>
      </c>
      <c r="AF241" s="187"/>
      <c r="AG241" s="145">
        <v>11.4</v>
      </c>
      <c r="AH241" s="75">
        <v>2</v>
      </c>
      <c r="AI241" s="75">
        <v>2</v>
      </c>
      <c r="AJ241" s="75">
        <v>0</v>
      </c>
      <c r="AK241" s="75">
        <v>1</v>
      </c>
      <c r="AL241" s="75">
        <v>9</v>
      </c>
      <c r="AM241" s="187">
        <v>12</v>
      </c>
      <c r="AN241" s="187"/>
      <c r="AO241" s="131">
        <v>1</v>
      </c>
      <c r="AP241" s="187">
        <v>10</v>
      </c>
      <c r="AQ241" s="187"/>
      <c r="AR241" s="75">
        <v>2</v>
      </c>
      <c r="AS241" s="187">
        <v>0</v>
      </c>
      <c r="AT241" s="187"/>
      <c r="AU241" s="75">
        <v>0</v>
      </c>
      <c r="AV241" s="74">
        <v>10.552352941176471</v>
      </c>
      <c r="AW241" s="70">
        <v>30</v>
      </c>
      <c r="AX241" s="133"/>
      <c r="AY241" s="133"/>
      <c r="AZ241" s="133"/>
      <c r="BA241" s="137" t="s">
        <v>539</v>
      </c>
      <c r="BB241" s="36">
        <v>10.55</v>
      </c>
      <c r="BD241" s="43" t="s">
        <v>854</v>
      </c>
      <c r="BH241" s="133"/>
      <c r="BN241" s="133"/>
    </row>
    <row r="242" spans="1:66" s="42" customFormat="1" hidden="1" x14ac:dyDescent="0.25">
      <c r="A242" s="186">
        <v>1071</v>
      </c>
      <c r="B242" s="186" t="s">
        <v>856</v>
      </c>
      <c r="C242" s="186" t="s">
        <v>857</v>
      </c>
      <c r="D242" s="186" t="s">
        <v>858</v>
      </c>
      <c r="E242" s="186" t="s">
        <v>360</v>
      </c>
      <c r="F242" s="187"/>
      <c r="G242" s="187"/>
      <c r="H242" s="187"/>
      <c r="I242" s="187">
        <v>5.5</v>
      </c>
      <c r="J242" s="187"/>
      <c r="K242" s="187"/>
      <c r="L242" s="187"/>
      <c r="M242" s="187"/>
      <c r="N242" s="187">
        <v>10.88</v>
      </c>
      <c r="O242" s="187"/>
      <c r="P242" s="187"/>
      <c r="Q242" s="187"/>
      <c r="R242" s="187"/>
      <c r="S242" s="187">
        <v>9.69</v>
      </c>
      <c r="T242" s="83">
        <v>8.69</v>
      </c>
      <c r="U242" s="38">
        <v>0</v>
      </c>
      <c r="V242" s="38">
        <v>6</v>
      </c>
      <c r="W242" s="38">
        <v>0</v>
      </c>
      <c r="X242" s="38">
        <v>6</v>
      </c>
      <c r="Y242" s="187">
        <v>15.5</v>
      </c>
      <c r="Z242" s="187">
        <v>12</v>
      </c>
      <c r="AA242" s="187"/>
      <c r="AB242" s="187"/>
      <c r="AC242" s="187"/>
      <c r="AD242" s="187">
        <v>6.88</v>
      </c>
      <c r="AE242" s="187">
        <v>16</v>
      </c>
      <c r="AF242" s="187"/>
      <c r="AG242" s="145">
        <v>11.452</v>
      </c>
      <c r="AH242" s="75">
        <v>2</v>
      </c>
      <c r="AI242" s="75">
        <v>2</v>
      </c>
      <c r="AJ242" s="75">
        <v>0</v>
      </c>
      <c r="AK242" s="75">
        <v>1</v>
      </c>
      <c r="AL242" s="75">
        <v>9</v>
      </c>
      <c r="AM242" s="187">
        <v>13</v>
      </c>
      <c r="AN242" s="187"/>
      <c r="AO242" s="131">
        <v>1</v>
      </c>
      <c r="AP242" s="187">
        <v>0</v>
      </c>
      <c r="AQ242" s="187"/>
      <c r="AR242" s="75">
        <v>0</v>
      </c>
      <c r="AS242" s="187">
        <v>13</v>
      </c>
      <c r="AT242" s="187"/>
      <c r="AU242" s="75">
        <v>2</v>
      </c>
      <c r="AV242" s="74">
        <v>10.262941176470587</v>
      </c>
      <c r="AW242" s="70">
        <v>30</v>
      </c>
      <c r="AX242" s="133"/>
      <c r="AY242" s="133"/>
      <c r="AZ242" s="133"/>
      <c r="BA242" s="137" t="s">
        <v>539</v>
      </c>
      <c r="BB242" s="36">
        <v>10.26</v>
      </c>
      <c r="BD242" s="43" t="s">
        <v>857</v>
      </c>
      <c r="BH242" s="133"/>
      <c r="BN242" s="133"/>
    </row>
    <row r="243" spans="1:66" s="42" customFormat="1" hidden="1" x14ac:dyDescent="0.25">
      <c r="A243" s="186">
        <v>1077</v>
      </c>
      <c r="B243" s="186" t="s">
        <v>859</v>
      </c>
      <c r="C243" s="186" t="s">
        <v>860</v>
      </c>
      <c r="D243" s="186" t="s">
        <v>367</v>
      </c>
      <c r="E243" s="186" t="s">
        <v>360</v>
      </c>
      <c r="F243" s="187"/>
      <c r="G243" s="187"/>
      <c r="H243" s="187"/>
      <c r="I243" s="187">
        <v>8</v>
      </c>
      <c r="J243" s="187"/>
      <c r="K243" s="187"/>
      <c r="L243" s="187"/>
      <c r="M243" s="187"/>
      <c r="N243" s="187">
        <v>8.75</v>
      </c>
      <c r="O243" s="187"/>
      <c r="P243" s="187"/>
      <c r="Q243" s="187"/>
      <c r="R243" s="187"/>
      <c r="S243" s="187">
        <v>7.75</v>
      </c>
      <c r="T243" s="83">
        <v>8.1666666666666661</v>
      </c>
      <c r="U243" s="38">
        <v>0</v>
      </c>
      <c r="V243" s="38">
        <v>0</v>
      </c>
      <c r="W243" s="38">
        <v>0</v>
      </c>
      <c r="X243" s="38">
        <v>0</v>
      </c>
      <c r="Y243" s="187">
        <v>14.75</v>
      </c>
      <c r="Z243" s="187">
        <v>10</v>
      </c>
      <c r="AA243" s="187"/>
      <c r="AB243" s="187"/>
      <c r="AC243" s="187"/>
      <c r="AD243" s="187">
        <v>7.625</v>
      </c>
      <c r="AE243" s="187">
        <v>20</v>
      </c>
      <c r="AF243" s="187"/>
      <c r="AG243" s="145">
        <v>12</v>
      </c>
      <c r="AH243" s="75">
        <v>2</v>
      </c>
      <c r="AI243" s="75">
        <v>2</v>
      </c>
      <c r="AJ243" s="75">
        <v>0</v>
      </c>
      <c r="AK243" s="75">
        <v>1</v>
      </c>
      <c r="AL243" s="75">
        <v>9</v>
      </c>
      <c r="AM243" s="187">
        <v>18</v>
      </c>
      <c r="AN243" s="187"/>
      <c r="AO243" s="131">
        <v>1</v>
      </c>
      <c r="AP243" s="187">
        <v>16.5</v>
      </c>
      <c r="AQ243" s="187"/>
      <c r="AR243" s="75">
        <v>2</v>
      </c>
      <c r="AS243" s="187">
        <v>0</v>
      </c>
      <c r="AT243" s="187"/>
      <c r="AU243" s="75">
        <v>0</v>
      </c>
      <c r="AV243" s="74">
        <v>10.852941176470589</v>
      </c>
      <c r="AW243" s="70">
        <v>30</v>
      </c>
      <c r="AX243" s="133"/>
      <c r="AY243" s="133"/>
      <c r="AZ243" s="133"/>
      <c r="BA243" s="137" t="s">
        <v>539</v>
      </c>
      <c r="BB243" s="36">
        <v>10.85</v>
      </c>
      <c r="BD243" s="43" t="s">
        <v>860</v>
      </c>
      <c r="BH243" s="133"/>
      <c r="BN243" s="133"/>
    </row>
    <row r="244" spans="1:66" s="42" customFormat="1" hidden="1" x14ac:dyDescent="0.25">
      <c r="A244" s="186">
        <v>1082</v>
      </c>
      <c r="B244" s="186" t="s">
        <v>861</v>
      </c>
      <c r="C244" s="186" t="s">
        <v>862</v>
      </c>
      <c r="D244" s="186" t="s">
        <v>393</v>
      </c>
      <c r="E244" s="186" t="s">
        <v>360</v>
      </c>
      <c r="F244" s="187"/>
      <c r="G244" s="187"/>
      <c r="H244" s="187"/>
      <c r="I244" s="187">
        <v>6.38</v>
      </c>
      <c r="J244" s="187"/>
      <c r="K244" s="187"/>
      <c r="L244" s="187"/>
      <c r="M244" s="187"/>
      <c r="N244" s="187">
        <v>12</v>
      </c>
      <c r="O244" s="187"/>
      <c r="P244" s="187"/>
      <c r="Q244" s="187"/>
      <c r="R244" s="187"/>
      <c r="S244" s="187">
        <v>12.13</v>
      </c>
      <c r="T244" s="83">
        <v>10.17</v>
      </c>
      <c r="U244" s="38">
        <v>0</v>
      </c>
      <c r="V244" s="38">
        <v>6</v>
      </c>
      <c r="W244" s="38">
        <v>6</v>
      </c>
      <c r="X244" s="38">
        <v>18</v>
      </c>
      <c r="Y244" s="187">
        <v>15</v>
      </c>
      <c r="Z244" s="187">
        <v>7.87</v>
      </c>
      <c r="AA244" s="187"/>
      <c r="AB244" s="187"/>
      <c r="AC244" s="187"/>
      <c r="AD244" s="187">
        <v>7.25</v>
      </c>
      <c r="AE244" s="187">
        <v>20</v>
      </c>
      <c r="AF244" s="187"/>
      <c r="AG244" s="145">
        <v>11.474</v>
      </c>
      <c r="AH244" s="75">
        <v>2</v>
      </c>
      <c r="AI244" s="75">
        <v>0</v>
      </c>
      <c r="AJ244" s="75">
        <v>0</v>
      </c>
      <c r="AK244" s="75">
        <v>1</v>
      </c>
      <c r="AL244" s="75">
        <v>9</v>
      </c>
      <c r="AM244" s="187">
        <v>14</v>
      </c>
      <c r="AN244" s="187"/>
      <c r="AO244" s="131">
        <v>1</v>
      </c>
      <c r="AP244" s="187">
        <v>10.75</v>
      </c>
      <c r="AQ244" s="187"/>
      <c r="AR244" s="75">
        <v>2</v>
      </c>
      <c r="AS244" s="187">
        <v>0</v>
      </c>
      <c r="AT244" s="187"/>
      <c r="AU244" s="75">
        <v>0</v>
      </c>
      <c r="AV244" s="74">
        <v>10.847058823529412</v>
      </c>
      <c r="AW244" s="70">
        <v>30</v>
      </c>
      <c r="AX244" s="133"/>
      <c r="AY244" s="133"/>
      <c r="AZ244" s="133"/>
      <c r="BA244" s="137" t="s">
        <v>539</v>
      </c>
      <c r="BB244" s="36">
        <v>10.85</v>
      </c>
      <c r="BD244" s="43" t="s">
        <v>862</v>
      </c>
      <c r="BH244" s="133"/>
      <c r="BN244" s="133"/>
    </row>
    <row r="245" spans="1:66" s="42" customFormat="1" hidden="1" x14ac:dyDescent="0.25">
      <c r="A245" s="186">
        <v>1092</v>
      </c>
      <c r="B245" s="186" t="s">
        <v>863</v>
      </c>
      <c r="C245" s="186" t="s">
        <v>864</v>
      </c>
      <c r="D245" s="186" t="s">
        <v>865</v>
      </c>
      <c r="E245" s="186" t="s">
        <v>360</v>
      </c>
      <c r="F245" s="187"/>
      <c r="G245" s="187"/>
      <c r="H245" s="187"/>
      <c r="I245" s="187">
        <v>4.63</v>
      </c>
      <c r="J245" s="187"/>
      <c r="K245" s="187"/>
      <c r="L245" s="187"/>
      <c r="M245" s="187"/>
      <c r="N245" s="187">
        <v>14</v>
      </c>
      <c r="O245" s="187"/>
      <c r="P245" s="187"/>
      <c r="Q245" s="187"/>
      <c r="R245" s="187"/>
      <c r="S245" s="187">
        <v>10.88</v>
      </c>
      <c r="T245" s="83">
        <v>9.836666666666666</v>
      </c>
      <c r="U245" s="38">
        <v>0</v>
      </c>
      <c r="V245" s="38">
        <v>6</v>
      </c>
      <c r="W245" s="38">
        <v>6</v>
      </c>
      <c r="X245" s="38">
        <v>12</v>
      </c>
      <c r="Y245" s="187">
        <v>14.5</v>
      </c>
      <c r="Z245" s="187">
        <v>11.6</v>
      </c>
      <c r="AA245" s="187"/>
      <c r="AB245" s="187"/>
      <c r="AC245" s="187"/>
      <c r="AD245" s="187">
        <v>3.5</v>
      </c>
      <c r="AE245" s="187">
        <v>16</v>
      </c>
      <c r="AF245" s="187"/>
      <c r="AG245" s="145">
        <v>9.82</v>
      </c>
      <c r="AH245" s="75">
        <v>2</v>
      </c>
      <c r="AI245" s="75">
        <v>2</v>
      </c>
      <c r="AJ245" s="75">
        <v>0</v>
      </c>
      <c r="AK245" s="75">
        <v>1</v>
      </c>
      <c r="AL245" s="75">
        <v>5</v>
      </c>
      <c r="AM245" s="187">
        <v>11</v>
      </c>
      <c r="AN245" s="187"/>
      <c r="AO245" s="131">
        <v>1</v>
      </c>
      <c r="AP245" s="187">
        <v>0</v>
      </c>
      <c r="AQ245" s="187"/>
      <c r="AR245" s="75">
        <v>0</v>
      </c>
      <c r="AS245" s="187">
        <v>14</v>
      </c>
      <c r="AT245" s="187"/>
      <c r="AU245" s="75">
        <v>2</v>
      </c>
      <c r="AV245" s="74">
        <v>10.39</v>
      </c>
      <c r="AW245" s="70">
        <v>30</v>
      </c>
      <c r="AX245" s="133"/>
      <c r="AY245" s="133"/>
      <c r="AZ245" s="133"/>
      <c r="BA245" s="137" t="s">
        <v>539</v>
      </c>
      <c r="BB245" s="36">
        <v>10.39</v>
      </c>
      <c r="BD245" s="43" t="s">
        <v>864</v>
      </c>
      <c r="BH245" s="133"/>
      <c r="BN245" s="133"/>
    </row>
    <row r="246" spans="1:66" s="42" customFormat="1" hidden="1" x14ac:dyDescent="0.25">
      <c r="A246" s="186">
        <v>1103</v>
      </c>
      <c r="B246" s="186" t="s">
        <v>866</v>
      </c>
      <c r="C246" s="186" t="s">
        <v>867</v>
      </c>
      <c r="D246" s="186" t="s">
        <v>868</v>
      </c>
      <c r="E246" s="186" t="s">
        <v>869</v>
      </c>
      <c r="F246" s="187"/>
      <c r="G246" s="187"/>
      <c r="H246" s="187"/>
      <c r="I246" s="187">
        <v>8.5</v>
      </c>
      <c r="J246" s="187"/>
      <c r="K246" s="187">
        <v>9.3800000000000008</v>
      </c>
      <c r="L246" s="187"/>
      <c r="M246" s="187"/>
      <c r="N246" s="187">
        <v>9.3800000000000008</v>
      </c>
      <c r="O246" s="187"/>
      <c r="P246" s="187"/>
      <c r="Q246" s="187"/>
      <c r="R246" s="187"/>
      <c r="S246" s="187">
        <v>10.130000000000001</v>
      </c>
      <c r="T246" s="83">
        <v>9.3366666666666678</v>
      </c>
      <c r="U246" s="38">
        <v>0</v>
      </c>
      <c r="V246" s="38">
        <v>0</v>
      </c>
      <c r="W246" s="38">
        <v>6</v>
      </c>
      <c r="X246" s="38">
        <v>6</v>
      </c>
      <c r="Y246" s="187">
        <v>11.9</v>
      </c>
      <c r="Z246" s="187">
        <v>12</v>
      </c>
      <c r="AA246" s="187"/>
      <c r="AB246" s="187"/>
      <c r="AC246" s="187"/>
      <c r="AD246" s="187"/>
      <c r="AE246" s="187">
        <v>15</v>
      </c>
      <c r="AF246" s="187"/>
      <c r="AG246" s="145">
        <v>7.7799999999999994</v>
      </c>
      <c r="AH246" s="75">
        <v>2</v>
      </c>
      <c r="AI246" s="75">
        <v>2</v>
      </c>
      <c r="AJ246" s="75">
        <v>0</v>
      </c>
      <c r="AK246" s="75">
        <v>1</v>
      </c>
      <c r="AL246" s="75">
        <v>5</v>
      </c>
      <c r="AM246" s="187">
        <v>18</v>
      </c>
      <c r="AN246" s="187"/>
      <c r="AO246" s="131">
        <v>1</v>
      </c>
      <c r="AP246" s="187"/>
      <c r="AQ246" s="187"/>
      <c r="AR246" s="75">
        <v>0</v>
      </c>
      <c r="AS246" s="187">
        <v>0</v>
      </c>
      <c r="AT246" s="187"/>
      <c r="AU246" s="75">
        <v>0</v>
      </c>
      <c r="AV246" s="74">
        <v>8.2900000000000009</v>
      </c>
      <c r="AW246" s="70">
        <v>12</v>
      </c>
      <c r="AX246" s="84"/>
      <c r="AY246" s="84"/>
      <c r="AZ246" s="84"/>
      <c r="BA246" s="137" t="s">
        <v>539</v>
      </c>
      <c r="BB246" s="36">
        <v>9.82</v>
      </c>
      <c r="BD246" s="43" t="s">
        <v>867</v>
      </c>
      <c r="BH246" s="133"/>
      <c r="BN246" s="133"/>
    </row>
    <row r="247" spans="1:66" s="42" customFormat="1" hidden="1" x14ac:dyDescent="0.25">
      <c r="A247" s="186">
        <v>1104</v>
      </c>
      <c r="B247" s="186" t="s">
        <v>870</v>
      </c>
      <c r="C247" s="186" t="s">
        <v>871</v>
      </c>
      <c r="D247" s="186" t="s">
        <v>872</v>
      </c>
      <c r="E247" s="186" t="s">
        <v>869</v>
      </c>
      <c r="F247" s="187"/>
      <c r="G247" s="187"/>
      <c r="H247" s="187"/>
      <c r="I247" s="187">
        <v>8.25</v>
      </c>
      <c r="J247" s="187"/>
      <c r="K247" s="187"/>
      <c r="L247" s="187"/>
      <c r="M247" s="187"/>
      <c r="N247" s="187">
        <v>9</v>
      </c>
      <c r="O247" s="187"/>
      <c r="P247" s="187"/>
      <c r="Q247" s="187"/>
      <c r="R247" s="187"/>
      <c r="S247" s="187">
        <v>8</v>
      </c>
      <c r="T247" s="83">
        <v>8.4166666666666661</v>
      </c>
      <c r="U247" s="38">
        <v>0</v>
      </c>
      <c r="V247" s="38">
        <v>0</v>
      </c>
      <c r="W247" s="38">
        <v>0</v>
      </c>
      <c r="X247" s="38">
        <v>0</v>
      </c>
      <c r="Y247" s="187">
        <v>11.5</v>
      </c>
      <c r="Z247" s="187">
        <v>12</v>
      </c>
      <c r="AA247" s="187"/>
      <c r="AB247" s="187"/>
      <c r="AC247" s="187"/>
      <c r="AD247" s="187">
        <v>11.38</v>
      </c>
      <c r="AE247" s="187">
        <v>19</v>
      </c>
      <c r="AF247" s="187"/>
      <c r="AG247" s="145">
        <v>13.052000000000001</v>
      </c>
      <c r="AH247" s="75">
        <v>2</v>
      </c>
      <c r="AI247" s="75">
        <v>2</v>
      </c>
      <c r="AJ247" s="75">
        <v>4</v>
      </c>
      <c r="AK247" s="75">
        <v>1</v>
      </c>
      <c r="AL247" s="75">
        <v>9</v>
      </c>
      <c r="AM247" s="187">
        <v>18</v>
      </c>
      <c r="AN247" s="187"/>
      <c r="AO247" s="131">
        <v>1</v>
      </c>
      <c r="AP247" s="187">
        <v>0</v>
      </c>
      <c r="AQ247" s="187"/>
      <c r="AR247" s="75">
        <v>0</v>
      </c>
      <c r="AS247" s="187">
        <v>10.75</v>
      </c>
      <c r="AT247" s="187"/>
      <c r="AU247" s="75">
        <v>2</v>
      </c>
      <c r="AV247" s="74">
        <v>10.618235294117646</v>
      </c>
      <c r="AW247" s="70">
        <v>30</v>
      </c>
      <c r="AX247" s="133"/>
      <c r="AY247" s="133"/>
      <c r="AZ247" s="133"/>
      <c r="BA247" s="137" t="s">
        <v>539</v>
      </c>
      <c r="BB247" s="36">
        <v>10.62</v>
      </c>
      <c r="BD247" s="43" t="s">
        <v>871</v>
      </c>
      <c r="BH247" s="133"/>
      <c r="BN247" s="133"/>
    </row>
    <row r="248" spans="1:66" s="42" customFormat="1" hidden="1" x14ac:dyDescent="0.25">
      <c r="A248" s="186">
        <v>1111</v>
      </c>
      <c r="B248" s="186" t="s">
        <v>873</v>
      </c>
      <c r="C248" s="186" t="s">
        <v>874</v>
      </c>
      <c r="D248" s="186" t="s">
        <v>450</v>
      </c>
      <c r="E248" s="186" t="s">
        <v>869</v>
      </c>
      <c r="F248" s="187"/>
      <c r="G248" s="187"/>
      <c r="H248" s="187"/>
      <c r="I248" s="187">
        <v>7.5</v>
      </c>
      <c r="J248" s="187"/>
      <c r="K248" s="187"/>
      <c r="L248" s="187"/>
      <c r="M248" s="187"/>
      <c r="N248" s="187">
        <v>8.6300000000000008</v>
      </c>
      <c r="O248" s="187"/>
      <c r="P248" s="187"/>
      <c r="Q248" s="187"/>
      <c r="R248" s="187"/>
      <c r="S248" s="187">
        <v>6.5</v>
      </c>
      <c r="T248" s="83">
        <v>7.5433333333333339</v>
      </c>
      <c r="U248" s="38">
        <v>0</v>
      </c>
      <c r="V248" s="38">
        <v>0</v>
      </c>
      <c r="W248" s="38">
        <v>0</v>
      </c>
      <c r="X248" s="38">
        <v>0</v>
      </c>
      <c r="Y248" s="187">
        <v>12.4</v>
      </c>
      <c r="Z248" s="187">
        <v>12</v>
      </c>
      <c r="AA248" s="187"/>
      <c r="AB248" s="187"/>
      <c r="AC248" s="187"/>
      <c r="AD248" s="187">
        <v>6.63</v>
      </c>
      <c r="AE248" s="187">
        <v>20</v>
      </c>
      <c r="AF248" s="187"/>
      <c r="AG248" s="145">
        <v>11.532</v>
      </c>
      <c r="AH248" s="75">
        <v>2</v>
      </c>
      <c r="AI248" s="75">
        <v>2</v>
      </c>
      <c r="AJ248" s="75">
        <v>0</v>
      </c>
      <c r="AK248" s="75">
        <v>1</v>
      </c>
      <c r="AL248" s="75">
        <v>9</v>
      </c>
      <c r="AM248" s="187">
        <v>20</v>
      </c>
      <c r="AN248" s="187"/>
      <c r="AO248" s="131">
        <v>1</v>
      </c>
      <c r="AP248" s="187">
        <v>0</v>
      </c>
      <c r="AQ248" s="187"/>
      <c r="AR248" s="75">
        <v>0</v>
      </c>
      <c r="AS248" s="187">
        <v>14.75</v>
      </c>
      <c r="AT248" s="187"/>
      <c r="AU248" s="75">
        <v>2</v>
      </c>
      <c r="AV248" s="74">
        <v>10.297058823529412</v>
      </c>
      <c r="AW248" s="70">
        <v>30</v>
      </c>
      <c r="AX248" s="133"/>
      <c r="AY248" s="133"/>
      <c r="AZ248" s="133"/>
      <c r="BA248" s="137" t="s">
        <v>539</v>
      </c>
      <c r="BB248" s="36">
        <v>10.3</v>
      </c>
      <c r="BD248" s="43" t="s">
        <v>874</v>
      </c>
      <c r="BH248" s="133"/>
      <c r="BN248" s="133"/>
    </row>
    <row r="249" spans="1:66" s="42" customFormat="1" hidden="1" x14ac:dyDescent="0.25">
      <c r="A249" s="186">
        <v>1115</v>
      </c>
      <c r="B249" s="186" t="s">
        <v>875</v>
      </c>
      <c r="C249" s="186" t="s">
        <v>876</v>
      </c>
      <c r="D249" s="186" t="s">
        <v>777</v>
      </c>
      <c r="E249" s="186" t="s">
        <v>869</v>
      </c>
      <c r="F249" s="187"/>
      <c r="G249" s="187"/>
      <c r="H249" s="187"/>
      <c r="I249" s="187">
        <v>10</v>
      </c>
      <c r="J249" s="187"/>
      <c r="K249" s="187"/>
      <c r="L249" s="187"/>
      <c r="M249" s="187"/>
      <c r="N249" s="187">
        <v>8</v>
      </c>
      <c r="O249" s="187"/>
      <c r="P249" s="187"/>
      <c r="Q249" s="187"/>
      <c r="R249" s="187"/>
      <c r="S249" s="187">
        <v>8.5</v>
      </c>
      <c r="T249" s="83">
        <v>8.8333333333333339</v>
      </c>
      <c r="U249" s="38">
        <v>6</v>
      </c>
      <c r="V249" s="38">
        <v>0</v>
      </c>
      <c r="W249" s="38">
        <v>0</v>
      </c>
      <c r="X249" s="38">
        <v>6</v>
      </c>
      <c r="Y249" s="187">
        <v>12</v>
      </c>
      <c r="Z249" s="187">
        <v>12</v>
      </c>
      <c r="AA249" s="187"/>
      <c r="AB249" s="187"/>
      <c r="AC249" s="187"/>
      <c r="AD249" s="187">
        <v>8</v>
      </c>
      <c r="AE249" s="187">
        <v>19</v>
      </c>
      <c r="AF249" s="187"/>
      <c r="AG249" s="145">
        <v>11.8</v>
      </c>
      <c r="AH249" s="75">
        <v>2</v>
      </c>
      <c r="AI249" s="75">
        <v>2</v>
      </c>
      <c r="AJ249" s="75">
        <v>0</v>
      </c>
      <c r="AK249" s="75">
        <v>1</v>
      </c>
      <c r="AL249" s="75">
        <v>9</v>
      </c>
      <c r="AM249" s="187">
        <v>17</v>
      </c>
      <c r="AN249" s="187"/>
      <c r="AO249" s="131">
        <v>1</v>
      </c>
      <c r="AP249" s="187">
        <v>0</v>
      </c>
      <c r="AQ249" s="187"/>
      <c r="AR249" s="75">
        <v>0</v>
      </c>
      <c r="AS249" s="187">
        <v>10</v>
      </c>
      <c r="AT249" s="187"/>
      <c r="AU249" s="75">
        <v>2</v>
      </c>
      <c r="AV249" s="74">
        <v>10.323529411764707</v>
      </c>
      <c r="AW249" s="70">
        <v>30</v>
      </c>
      <c r="AX249" s="133"/>
      <c r="AY249" s="133"/>
      <c r="AZ249" s="133"/>
      <c r="BA249" s="137" t="s">
        <v>539</v>
      </c>
      <c r="BB249" s="36">
        <v>10</v>
      </c>
      <c r="BD249" s="43" t="s">
        <v>876</v>
      </c>
      <c r="BH249" s="133"/>
      <c r="BN249" s="133"/>
    </row>
    <row r="250" spans="1:66" s="42" customFormat="1" hidden="1" x14ac:dyDescent="0.25">
      <c r="A250" s="186">
        <v>1123</v>
      </c>
      <c r="B250" s="186" t="s">
        <v>877</v>
      </c>
      <c r="C250" s="186" t="s">
        <v>563</v>
      </c>
      <c r="D250" s="186" t="s">
        <v>403</v>
      </c>
      <c r="E250" s="186" t="s">
        <v>869</v>
      </c>
      <c r="F250" s="187"/>
      <c r="G250" s="187"/>
      <c r="H250" s="187"/>
      <c r="I250" s="187">
        <v>10</v>
      </c>
      <c r="J250" s="187"/>
      <c r="K250" s="187">
        <v>7.25</v>
      </c>
      <c r="L250" s="187"/>
      <c r="M250" s="187"/>
      <c r="N250" s="187">
        <v>7.25</v>
      </c>
      <c r="O250" s="187"/>
      <c r="P250" s="187"/>
      <c r="Q250" s="187"/>
      <c r="R250" s="187"/>
      <c r="S250" s="187">
        <v>6.63</v>
      </c>
      <c r="T250" s="83">
        <v>7.96</v>
      </c>
      <c r="U250" s="38">
        <v>6</v>
      </c>
      <c r="V250" s="38">
        <v>0</v>
      </c>
      <c r="W250" s="38">
        <v>0</v>
      </c>
      <c r="X250" s="38">
        <v>6</v>
      </c>
      <c r="Y250" s="188">
        <v>12.4</v>
      </c>
      <c r="Z250" s="188">
        <v>10.25</v>
      </c>
      <c r="AA250" s="188"/>
      <c r="AB250" s="188"/>
      <c r="AC250" s="188"/>
      <c r="AD250" s="188">
        <v>10</v>
      </c>
      <c r="AE250" s="188">
        <v>11</v>
      </c>
      <c r="AF250" s="188"/>
      <c r="AG250" s="189">
        <v>10.73</v>
      </c>
      <c r="AH250" s="75">
        <v>2</v>
      </c>
      <c r="AI250" s="75">
        <v>2</v>
      </c>
      <c r="AJ250" s="75">
        <v>4</v>
      </c>
      <c r="AK250" s="75">
        <v>1</v>
      </c>
      <c r="AL250" s="75">
        <v>9</v>
      </c>
      <c r="AM250" s="187">
        <v>12</v>
      </c>
      <c r="AN250" s="187"/>
      <c r="AO250" s="131">
        <v>1</v>
      </c>
      <c r="AP250" s="187">
        <v>0</v>
      </c>
      <c r="AQ250" s="187"/>
      <c r="AR250" s="75">
        <v>0</v>
      </c>
      <c r="AS250" s="187">
        <v>10.5</v>
      </c>
      <c r="AT250" s="187"/>
      <c r="AU250" s="75">
        <v>2</v>
      </c>
      <c r="AV250" s="74">
        <v>9.3111764705882365</v>
      </c>
      <c r="AW250" s="70">
        <v>18</v>
      </c>
      <c r="AX250" s="84"/>
      <c r="AY250" s="84"/>
      <c r="AZ250" s="84"/>
      <c r="BA250" s="137" t="s">
        <v>539</v>
      </c>
      <c r="BB250" s="36">
        <v>9.31</v>
      </c>
      <c r="BD250" s="43" t="s">
        <v>563</v>
      </c>
      <c r="BH250" s="133"/>
      <c r="BN250" s="133"/>
    </row>
    <row r="251" spans="1:66" s="42" customFormat="1" hidden="1" x14ac:dyDescent="0.25">
      <c r="A251" s="186">
        <v>1133</v>
      </c>
      <c r="B251" s="186" t="s">
        <v>878</v>
      </c>
      <c r="C251" s="186" t="s">
        <v>375</v>
      </c>
      <c r="D251" s="186" t="s">
        <v>330</v>
      </c>
      <c r="E251" s="186" t="s">
        <v>504</v>
      </c>
      <c r="F251" s="187"/>
      <c r="G251" s="187"/>
      <c r="H251" s="187"/>
      <c r="I251" s="187">
        <v>7.88</v>
      </c>
      <c r="J251" s="187"/>
      <c r="K251" s="187"/>
      <c r="L251" s="187"/>
      <c r="M251" s="187"/>
      <c r="N251" s="187">
        <v>9.5</v>
      </c>
      <c r="O251" s="187"/>
      <c r="P251" s="187"/>
      <c r="Q251" s="187"/>
      <c r="R251" s="187"/>
      <c r="S251" s="187">
        <v>7.13</v>
      </c>
      <c r="T251" s="83">
        <v>8.17</v>
      </c>
      <c r="U251" s="38">
        <v>0</v>
      </c>
      <c r="V251" s="38">
        <v>0</v>
      </c>
      <c r="W251" s="38">
        <v>0</v>
      </c>
      <c r="X251" s="38">
        <v>0</v>
      </c>
      <c r="Y251" s="187">
        <v>7</v>
      </c>
      <c r="Z251" s="187">
        <v>10</v>
      </c>
      <c r="AA251" s="187"/>
      <c r="AB251" s="187"/>
      <c r="AC251" s="187"/>
      <c r="AD251" s="187">
        <v>7.25</v>
      </c>
      <c r="AE251" s="187">
        <v>17</v>
      </c>
      <c r="AF251" s="187"/>
      <c r="AG251" s="145">
        <v>9.6999999999999993</v>
      </c>
      <c r="AH251" s="75">
        <v>0</v>
      </c>
      <c r="AI251" s="75">
        <v>2</v>
      </c>
      <c r="AJ251" s="75">
        <v>0</v>
      </c>
      <c r="AK251" s="75">
        <v>1</v>
      </c>
      <c r="AL251" s="75">
        <v>3</v>
      </c>
      <c r="AM251" s="187">
        <v>20</v>
      </c>
      <c r="AN251" s="187"/>
      <c r="AO251" s="131">
        <v>1</v>
      </c>
      <c r="AP251" s="187">
        <v>0</v>
      </c>
      <c r="AQ251" s="187"/>
      <c r="AR251" s="75">
        <v>0</v>
      </c>
      <c r="AS251" s="187">
        <v>14.5</v>
      </c>
      <c r="AT251" s="187"/>
      <c r="AU251" s="75">
        <v>2</v>
      </c>
      <c r="AV251" s="74">
        <v>10.060588235294118</v>
      </c>
      <c r="AW251" s="70">
        <v>30</v>
      </c>
      <c r="AX251" s="133"/>
      <c r="AY251" s="133"/>
      <c r="AZ251" s="133"/>
      <c r="BA251" s="137" t="s">
        <v>539</v>
      </c>
      <c r="BB251" s="36">
        <v>10.06</v>
      </c>
      <c r="BD251" s="43" t="s">
        <v>375</v>
      </c>
      <c r="BH251" s="133"/>
      <c r="BN251" s="133"/>
    </row>
    <row r="252" spans="1:66" s="42" customFormat="1" hidden="1" x14ac:dyDescent="0.25">
      <c r="A252" s="186">
        <v>1135</v>
      </c>
      <c r="B252" s="186" t="s">
        <v>879</v>
      </c>
      <c r="C252" s="186" t="s">
        <v>482</v>
      </c>
      <c r="D252" s="186" t="s">
        <v>340</v>
      </c>
      <c r="E252" s="186" t="s">
        <v>504</v>
      </c>
      <c r="F252" s="187"/>
      <c r="G252" s="187"/>
      <c r="H252" s="187"/>
      <c r="I252" s="187">
        <v>10.75</v>
      </c>
      <c r="J252" s="187"/>
      <c r="K252" s="187"/>
      <c r="L252" s="187"/>
      <c r="M252" s="187"/>
      <c r="N252" s="187">
        <v>6.63</v>
      </c>
      <c r="O252" s="187"/>
      <c r="P252" s="187"/>
      <c r="Q252" s="187"/>
      <c r="R252" s="187"/>
      <c r="S252" s="187">
        <v>9.1300000000000008</v>
      </c>
      <c r="T252" s="83">
        <v>8.836666666666666</v>
      </c>
      <c r="U252" s="38">
        <v>6</v>
      </c>
      <c r="V252" s="38">
        <v>0</v>
      </c>
      <c r="W252" s="38">
        <v>0</v>
      </c>
      <c r="X252" s="38">
        <v>6</v>
      </c>
      <c r="Y252" s="187">
        <v>12.6</v>
      </c>
      <c r="Z252" s="187">
        <v>13</v>
      </c>
      <c r="AA252" s="187"/>
      <c r="AB252" s="187"/>
      <c r="AC252" s="187"/>
      <c r="AD252" s="187">
        <v>10</v>
      </c>
      <c r="AE252" s="187">
        <v>11</v>
      </c>
      <c r="AF252" s="187"/>
      <c r="AG252" s="145">
        <v>11.32</v>
      </c>
      <c r="AH252" s="75">
        <v>2</v>
      </c>
      <c r="AI252" s="75">
        <v>2</v>
      </c>
      <c r="AJ252" s="75">
        <v>4</v>
      </c>
      <c r="AK252" s="75">
        <v>1</v>
      </c>
      <c r="AL252" s="75">
        <v>9</v>
      </c>
      <c r="AM252" s="187">
        <v>16</v>
      </c>
      <c r="AN252" s="187"/>
      <c r="AO252" s="131">
        <v>1</v>
      </c>
      <c r="AP252" s="187">
        <v>0</v>
      </c>
      <c r="AQ252" s="187"/>
      <c r="AR252" s="75">
        <v>0</v>
      </c>
      <c r="AS252" s="187">
        <v>12.5</v>
      </c>
      <c r="AT252" s="187"/>
      <c r="AU252" s="75">
        <v>2</v>
      </c>
      <c r="AV252" s="74">
        <v>10.419411764705883</v>
      </c>
      <c r="AW252" s="70">
        <v>30</v>
      </c>
      <c r="AX252" s="133"/>
      <c r="AY252" s="133"/>
      <c r="AZ252" s="133"/>
      <c r="BA252" s="137" t="s">
        <v>539</v>
      </c>
      <c r="BB252" s="36">
        <v>10.42</v>
      </c>
      <c r="BD252" s="43" t="s">
        <v>482</v>
      </c>
      <c r="BH252" s="133"/>
      <c r="BN252" s="133"/>
    </row>
    <row r="253" spans="1:66" s="42" customFormat="1" hidden="1" x14ac:dyDescent="0.25">
      <c r="A253" s="186">
        <v>1137</v>
      </c>
      <c r="B253" s="186" t="s">
        <v>880</v>
      </c>
      <c r="C253" s="186" t="s">
        <v>519</v>
      </c>
      <c r="D253" s="186" t="s">
        <v>72</v>
      </c>
      <c r="E253" s="186" t="s">
        <v>504</v>
      </c>
      <c r="F253" s="187"/>
      <c r="G253" s="187"/>
      <c r="H253" s="187"/>
      <c r="I253" s="187">
        <v>11.5</v>
      </c>
      <c r="J253" s="187"/>
      <c r="K253" s="187">
        <v>5.25</v>
      </c>
      <c r="L253" s="187"/>
      <c r="M253" s="187"/>
      <c r="N253" s="187">
        <v>5.25</v>
      </c>
      <c r="O253" s="187"/>
      <c r="P253" s="187"/>
      <c r="Q253" s="187"/>
      <c r="R253" s="187"/>
      <c r="S253" s="187">
        <v>8.1300000000000008</v>
      </c>
      <c r="T253" s="83">
        <v>8.2933333333333348</v>
      </c>
      <c r="U253" s="38">
        <v>6</v>
      </c>
      <c r="V253" s="38">
        <v>0</v>
      </c>
      <c r="W253" s="38">
        <v>0</v>
      </c>
      <c r="X253" s="38">
        <v>6</v>
      </c>
      <c r="Y253" s="187">
        <v>17.75</v>
      </c>
      <c r="Z253" s="187">
        <v>10</v>
      </c>
      <c r="AA253" s="187"/>
      <c r="AB253" s="187"/>
      <c r="AC253" s="187"/>
      <c r="AD253" s="187">
        <v>8</v>
      </c>
      <c r="AE253" s="187">
        <v>15</v>
      </c>
      <c r="AF253" s="187"/>
      <c r="AG253" s="145">
        <v>11.75</v>
      </c>
      <c r="AH253" s="75">
        <v>2</v>
      </c>
      <c r="AI253" s="75">
        <v>2</v>
      </c>
      <c r="AJ253" s="75">
        <v>0</v>
      </c>
      <c r="AK253" s="75">
        <v>1</v>
      </c>
      <c r="AL253" s="75">
        <v>9</v>
      </c>
      <c r="AM253" s="187">
        <v>13</v>
      </c>
      <c r="AN253" s="187"/>
      <c r="AO253" s="131">
        <v>1</v>
      </c>
      <c r="AP253" s="187">
        <v>0</v>
      </c>
      <c r="AQ253" s="187"/>
      <c r="AR253" s="75">
        <v>0</v>
      </c>
      <c r="AS253" s="187">
        <v>13</v>
      </c>
      <c r="AT253" s="187"/>
      <c r="AU253" s="75">
        <v>2</v>
      </c>
      <c r="AV253" s="74">
        <v>10.140588235294118</v>
      </c>
      <c r="AW253" s="70">
        <v>30</v>
      </c>
      <c r="AX253" s="84"/>
      <c r="AY253" s="84"/>
      <c r="AZ253" s="84"/>
      <c r="BA253" s="137" t="s">
        <v>539</v>
      </c>
      <c r="BB253" s="36">
        <v>9.9600000000000009</v>
      </c>
      <c r="BD253" s="43" t="s">
        <v>519</v>
      </c>
      <c r="BH253" s="133"/>
      <c r="BN253" s="133"/>
    </row>
    <row r="254" spans="1:66" s="42" customFormat="1" hidden="1" x14ac:dyDescent="0.25">
      <c r="A254" s="186">
        <v>1152</v>
      </c>
      <c r="B254" s="186" t="s">
        <v>881</v>
      </c>
      <c r="C254" s="186" t="s">
        <v>399</v>
      </c>
      <c r="D254" s="186" t="s">
        <v>356</v>
      </c>
      <c r="E254" s="186" t="s">
        <v>504</v>
      </c>
      <c r="F254" s="187"/>
      <c r="G254" s="187"/>
      <c r="H254" s="187"/>
      <c r="I254" s="187">
        <v>8.25</v>
      </c>
      <c r="J254" s="187"/>
      <c r="K254" s="187"/>
      <c r="L254" s="187"/>
      <c r="M254" s="187"/>
      <c r="N254" s="187">
        <v>9.3800000000000008</v>
      </c>
      <c r="O254" s="187"/>
      <c r="P254" s="187"/>
      <c r="Q254" s="187"/>
      <c r="R254" s="187"/>
      <c r="S254" s="187">
        <v>8.6300000000000008</v>
      </c>
      <c r="T254" s="83">
        <v>8.7533333333333356</v>
      </c>
      <c r="U254" s="38">
        <v>0</v>
      </c>
      <c r="V254" s="38">
        <v>0</v>
      </c>
      <c r="W254" s="38">
        <v>0</v>
      </c>
      <c r="X254" s="38">
        <v>0</v>
      </c>
      <c r="Y254" s="187">
        <v>7</v>
      </c>
      <c r="Z254" s="187">
        <v>10</v>
      </c>
      <c r="AA254" s="187"/>
      <c r="AB254" s="187"/>
      <c r="AC254" s="187"/>
      <c r="AD254" s="187">
        <v>6.88</v>
      </c>
      <c r="AE254" s="187">
        <v>19</v>
      </c>
      <c r="AF254" s="187"/>
      <c r="AG254" s="145">
        <v>9.952</v>
      </c>
      <c r="AH254" s="75">
        <v>0</v>
      </c>
      <c r="AI254" s="75">
        <v>2</v>
      </c>
      <c r="AJ254" s="75">
        <v>0</v>
      </c>
      <c r="AK254" s="75">
        <v>1</v>
      </c>
      <c r="AL254" s="75">
        <v>3</v>
      </c>
      <c r="AM254" s="187">
        <v>19</v>
      </c>
      <c r="AN254" s="187"/>
      <c r="AO254" s="131">
        <v>1</v>
      </c>
      <c r="AP254" s="187">
        <v>0</v>
      </c>
      <c r="AQ254" s="187"/>
      <c r="AR254" s="75">
        <v>0</v>
      </c>
      <c r="AS254" s="187">
        <v>11.5</v>
      </c>
      <c r="AT254" s="187"/>
      <c r="AU254" s="75">
        <v>2</v>
      </c>
      <c r="AV254" s="74">
        <v>10.031764705882354</v>
      </c>
      <c r="AW254" s="70">
        <v>30</v>
      </c>
      <c r="AX254" s="133"/>
      <c r="AY254" s="133"/>
      <c r="AZ254" s="133"/>
      <c r="BA254" s="137" t="s">
        <v>539</v>
      </c>
      <c r="BB254" s="36">
        <v>10.029999999999999</v>
      </c>
      <c r="BD254" s="43" t="s">
        <v>399</v>
      </c>
      <c r="BH254" s="133"/>
      <c r="BN254" s="133"/>
    </row>
    <row r="255" spans="1:66" s="42" customFormat="1" hidden="1" x14ac:dyDescent="0.25">
      <c r="A255" s="186">
        <v>1154</v>
      </c>
      <c r="B255" s="186" t="s">
        <v>882</v>
      </c>
      <c r="C255" s="186" t="s">
        <v>883</v>
      </c>
      <c r="D255" s="186" t="s">
        <v>418</v>
      </c>
      <c r="E255" s="186" t="s">
        <v>504</v>
      </c>
      <c r="F255" s="187"/>
      <c r="G255" s="187"/>
      <c r="H255" s="187"/>
      <c r="I255" s="187">
        <v>10.5</v>
      </c>
      <c r="J255" s="187"/>
      <c r="K255" s="187"/>
      <c r="L255" s="187"/>
      <c r="M255" s="187"/>
      <c r="N255" s="187">
        <v>8.75</v>
      </c>
      <c r="O255" s="187"/>
      <c r="P255" s="187"/>
      <c r="Q255" s="187"/>
      <c r="R255" s="187"/>
      <c r="S255" s="187">
        <v>8.3800000000000008</v>
      </c>
      <c r="T255" s="83">
        <v>9.2100000000000009</v>
      </c>
      <c r="U255" s="38">
        <v>6</v>
      </c>
      <c r="V255" s="38">
        <v>0</v>
      </c>
      <c r="W255" s="38">
        <v>0</v>
      </c>
      <c r="X255" s="38">
        <v>6</v>
      </c>
      <c r="Y255" s="187">
        <v>17.75</v>
      </c>
      <c r="Z255" s="187">
        <v>10</v>
      </c>
      <c r="AA255" s="187"/>
      <c r="AB255" s="187"/>
      <c r="AC255" s="187"/>
      <c r="AD255" s="187">
        <v>7.5</v>
      </c>
      <c r="AE255" s="187">
        <v>19</v>
      </c>
      <c r="AF255" s="187"/>
      <c r="AG255" s="145">
        <v>12.35</v>
      </c>
      <c r="AH255" s="75">
        <v>2</v>
      </c>
      <c r="AI255" s="75">
        <v>2</v>
      </c>
      <c r="AJ255" s="75">
        <v>0</v>
      </c>
      <c r="AK255" s="75">
        <v>1</v>
      </c>
      <c r="AL255" s="75">
        <v>9</v>
      </c>
      <c r="AM255" s="187">
        <v>15</v>
      </c>
      <c r="AN255" s="187"/>
      <c r="AO255" s="131">
        <v>1</v>
      </c>
      <c r="AP255" s="187">
        <v>0</v>
      </c>
      <c r="AQ255" s="187"/>
      <c r="AR255" s="75">
        <v>0</v>
      </c>
      <c r="AS255" s="187">
        <v>10</v>
      </c>
      <c r="AT255" s="187"/>
      <c r="AU255" s="75">
        <v>2</v>
      </c>
      <c r="AV255" s="74">
        <v>10.567058823529413</v>
      </c>
      <c r="AW255" s="70">
        <v>30</v>
      </c>
      <c r="AX255" s="133"/>
      <c r="AY255" s="133"/>
      <c r="AZ255" s="133"/>
      <c r="BA255" s="137" t="s">
        <v>539</v>
      </c>
      <c r="BB255" s="36">
        <v>10.57</v>
      </c>
      <c r="BD255" s="43" t="s">
        <v>883</v>
      </c>
      <c r="BH255" s="133"/>
      <c r="BN255" s="133"/>
    </row>
    <row r="256" spans="1:66" s="42" customFormat="1" hidden="1" x14ac:dyDescent="0.25">
      <c r="A256" s="186">
        <v>1157</v>
      </c>
      <c r="B256" s="186" t="s">
        <v>884</v>
      </c>
      <c r="C256" s="186" t="s">
        <v>473</v>
      </c>
      <c r="D256" s="186" t="s">
        <v>75</v>
      </c>
      <c r="E256" s="186" t="s">
        <v>507</v>
      </c>
      <c r="F256" s="187"/>
      <c r="G256" s="187"/>
      <c r="H256" s="187"/>
      <c r="I256" s="187">
        <v>5.13</v>
      </c>
      <c r="J256" s="187"/>
      <c r="K256" s="187">
        <v>9.8800000000000008</v>
      </c>
      <c r="L256" s="187"/>
      <c r="M256" s="187"/>
      <c r="N256" s="187">
        <v>9.8800000000000008</v>
      </c>
      <c r="O256" s="187"/>
      <c r="P256" s="187"/>
      <c r="Q256" s="187"/>
      <c r="R256" s="187"/>
      <c r="S256" s="187">
        <v>9.6300000000000008</v>
      </c>
      <c r="T256" s="83">
        <v>8.2133333333333329</v>
      </c>
      <c r="U256" s="38">
        <v>0</v>
      </c>
      <c r="V256" s="38">
        <v>0</v>
      </c>
      <c r="W256" s="38">
        <v>0</v>
      </c>
      <c r="X256" s="38">
        <v>0</v>
      </c>
      <c r="Y256" s="187">
        <v>11.9</v>
      </c>
      <c r="Z256" s="187"/>
      <c r="AA256" s="187"/>
      <c r="AB256" s="187"/>
      <c r="AC256" s="187"/>
      <c r="AD256" s="187"/>
      <c r="AE256" s="187">
        <v>11</v>
      </c>
      <c r="AF256" s="187"/>
      <c r="AG256" s="145">
        <v>4.58</v>
      </c>
      <c r="AH256" s="75">
        <v>2</v>
      </c>
      <c r="AI256" s="75">
        <v>0</v>
      </c>
      <c r="AJ256" s="75">
        <v>0</v>
      </c>
      <c r="AK256" s="75">
        <v>1</v>
      </c>
      <c r="AL256" s="75">
        <v>3</v>
      </c>
      <c r="AM256" s="187">
        <v>16</v>
      </c>
      <c r="AN256" s="187"/>
      <c r="AO256" s="131">
        <v>1</v>
      </c>
      <c r="AP256" s="187">
        <v>0</v>
      </c>
      <c r="AQ256" s="187"/>
      <c r="AR256" s="75">
        <v>0</v>
      </c>
      <c r="AS256" s="187">
        <v>10</v>
      </c>
      <c r="AT256" s="187"/>
      <c r="AU256" s="75">
        <v>2</v>
      </c>
      <c r="AV256" s="74">
        <v>7.8129411764705878</v>
      </c>
      <c r="AW256" s="70">
        <v>6</v>
      </c>
      <c r="AX256" s="84"/>
      <c r="AY256" s="84"/>
      <c r="AZ256" s="84"/>
      <c r="BA256" s="137" t="s">
        <v>539</v>
      </c>
      <c r="BB256" s="36">
        <v>8.69</v>
      </c>
      <c r="BD256" s="43" t="s">
        <v>473</v>
      </c>
      <c r="BH256" s="133"/>
      <c r="BN256" s="133"/>
    </row>
    <row r="257" spans="1:66" s="42" customFormat="1" hidden="1" x14ac:dyDescent="0.25">
      <c r="A257" s="186">
        <v>1176</v>
      </c>
      <c r="B257" s="186" t="s">
        <v>885</v>
      </c>
      <c r="C257" s="186" t="s">
        <v>609</v>
      </c>
      <c r="D257" s="186" t="s">
        <v>400</v>
      </c>
      <c r="E257" s="186" t="s">
        <v>507</v>
      </c>
      <c r="F257" s="187"/>
      <c r="G257" s="187"/>
      <c r="H257" s="187"/>
      <c r="I257" s="187">
        <v>5.5</v>
      </c>
      <c r="J257" s="187"/>
      <c r="K257" s="187"/>
      <c r="L257" s="187"/>
      <c r="M257" s="187"/>
      <c r="N257" s="187">
        <v>12.38</v>
      </c>
      <c r="O257" s="187"/>
      <c r="P257" s="187"/>
      <c r="Q257" s="187"/>
      <c r="R257" s="187"/>
      <c r="S257" s="187">
        <v>9.8800000000000008</v>
      </c>
      <c r="T257" s="83">
        <v>9.2533333333333356</v>
      </c>
      <c r="U257" s="38">
        <v>0</v>
      </c>
      <c r="V257" s="38">
        <v>6</v>
      </c>
      <c r="W257" s="38">
        <v>0</v>
      </c>
      <c r="X257" s="38">
        <v>6</v>
      </c>
      <c r="Y257" s="187">
        <v>12.88</v>
      </c>
      <c r="Z257" s="187">
        <v>10.5</v>
      </c>
      <c r="AA257" s="187"/>
      <c r="AB257" s="187"/>
      <c r="AC257" s="187"/>
      <c r="AD257" s="187">
        <v>3.25</v>
      </c>
      <c r="AE257" s="187">
        <v>20</v>
      </c>
      <c r="AF257" s="187"/>
      <c r="AG257" s="145">
        <v>9.9760000000000009</v>
      </c>
      <c r="AH257" s="75">
        <v>2</v>
      </c>
      <c r="AI257" s="75">
        <v>2</v>
      </c>
      <c r="AJ257" s="75">
        <v>0</v>
      </c>
      <c r="AK257" s="75">
        <v>1</v>
      </c>
      <c r="AL257" s="75">
        <v>5</v>
      </c>
      <c r="AM257" s="187">
        <v>18</v>
      </c>
      <c r="AN257" s="187"/>
      <c r="AO257" s="131">
        <v>1</v>
      </c>
      <c r="AP257" s="187">
        <v>0</v>
      </c>
      <c r="AQ257" s="187"/>
      <c r="AR257" s="75">
        <v>0</v>
      </c>
      <c r="AS257" s="187">
        <v>10</v>
      </c>
      <c r="AT257" s="187"/>
      <c r="AU257" s="75">
        <v>2</v>
      </c>
      <c r="AV257" s="74">
        <v>10.068235294117649</v>
      </c>
      <c r="AW257" s="70">
        <v>30</v>
      </c>
      <c r="AX257" s="133"/>
      <c r="AY257" s="133"/>
      <c r="AZ257" s="133"/>
      <c r="BA257" s="137" t="s">
        <v>539</v>
      </c>
      <c r="BB257" s="36">
        <v>10.07</v>
      </c>
      <c r="BD257" s="43" t="s">
        <v>609</v>
      </c>
      <c r="BH257" s="133"/>
      <c r="BN257" s="133"/>
    </row>
    <row r="258" spans="1:66" s="42" customFormat="1" hidden="1" x14ac:dyDescent="0.25">
      <c r="A258" s="186">
        <v>1197</v>
      </c>
      <c r="B258" s="186" t="s">
        <v>886</v>
      </c>
      <c r="C258" s="186" t="s">
        <v>887</v>
      </c>
      <c r="D258" s="186" t="s">
        <v>888</v>
      </c>
      <c r="E258" s="186" t="s">
        <v>509</v>
      </c>
      <c r="F258" s="187"/>
      <c r="G258" s="187"/>
      <c r="H258" s="187"/>
      <c r="I258" s="187">
        <v>6.38</v>
      </c>
      <c r="J258" s="187"/>
      <c r="K258" s="187"/>
      <c r="L258" s="187"/>
      <c r="M258" s="187"/>
      <c r="N258" s="187">
        <v>8</v>
      </c>
      <c r="O258" s="187"/>
      <c r="P258" s="187"/>
      <c r="Q258" s="187"/>
      <c r="R258" s="187"/>
      <c r="S258" s="187">
        <v>6.13</v>
      </c>
      <c r="T258" s="83">
        <v>6.836666666666666</v>
      </c>
      <c r="U258" s="38">
        <v>0</v>
      </c>
      <c r="V258" s="38">
        <v>0</v>
      </c>
      <c r="W258" s="38">
        <v>0</v>
      </c>
      <c r="X258" s="38">
        <v>0</v>
      </c>
      <c r="Y258" s="187">
        <v>14.1</v>
      </c>
      <c r="Z258" s="187">
        <v>15</v>
      </c>
      <c r="AA258" s="187"/>
      <c r="AB258" s="187"/>
      <c r="AC258" s="187"/>
      <c r="AD258" s="187">
        <v>10</v>
      </c>
      <c r="AE258" s="187">
        <v>18</v>
      </c>
      <c r="AF258" s="187"/>
      <c r="AG258" s="145">
        <v>13.419999999999998</v>
      </c>
      <c r="AH258" s="75">
        <v>2</v>
      </c>
      <c r="AI258" s="75">
        <v>2</v>
      </c>
      <c r="AJ258" s="75">
        <v>4</v>
      </c>
      <c r="AK258" s="75">
        <v>1</v>
      </c>
      <c r="AL258" s="75">
        <v>9</v>
      </c>
      <c r="AM258" s="187">
        <v>20</v>
      </c>
      <c r="AN258" s="187"/>
      <c r="AO258" s="131">
        <v>1</v>
      </c>
      <c r="AP258" s="187">
        <v>0</v>
      </c>
      <c r="AQ258" s="187"/>
      <c r="AR258" s="75">
        <v>0</v>
      </c>
      <c r="AS258" s="187">
        <v>13.25</v>
      </c>
      <c r="AT258" s="187"/>
      <c r="AU258" s="75">
        <v>2</v>
      </c>
      <c r="AV258" s="74">
        <v>10.301764705882352</v>
      </c>
      <c r="AW258" s="70">
        <v>30</v>
      </c>
      <c r="AX258" s="133"/>
      <c r="AY258" s="133"/>
      <c r="AZ258" s="133"/>
      <c r="BA258" s="137" t="s">
        <v>539</v>
      </c>
      <c r="BB258" s="36">
        <v>10.3</v>
      </c>
      <c r="BD258" s="43" t="s">
        <v>887</v>
      </c>
      <c r="BH258" s="133"/>
      <c r="BN258" s="133"/>
    </row>
    <row r="259" spans="1:66" s="42" customFormat="1" hidden="1" x14ac:dyDescent="0.25">
      <c r="A259" s="186">
        <v>1204</v>
      </c>
      <c r="B259" s="186" t="s">
        <v>889</v>
      </c>
      <c r="C259" s="186" t="s">
        <v>890</v>
      </c>
      <c r="D259" s="186" t="s">
        <v>891</v>
      </c>
      <c r="E259" s="186" t="s">
        <v>509</v>
      </c>
      <c r="F259" s="187"/>
      <c r="G259" s="187"/>
      <c r="H259" s="187"/>
      <c r="I259" s="187">
        <v>13.38</v>
      </c>
      <c r="J259" s="187"/>
      <c r="K259" s="187"/>
      <c r="L259" s="187"/>
      <c r="M259" s="187"/>
      <c r="N259" s="187">
        <v>13.63</v>
      </c>
      <c r="O259" s="187"/>
      <c r="P259" s="187"/>
      <c r="Q259" s="187"/>
      <c r="R259" s="187"/>
      <c r="S259" s="187">
        <v>10.130000000000001</v>
      </c>
      <c r="T259" s="83">
        <v>12.38</v>
      </c>
      <c r="U259" s="38">
        <v>6</v>
      </c>
      <c r="V259" s="38">
        <v>6</v>
      </c>
      <c r="W259" s="38">
        <v>6</v>
      </c>
      <c r="X259" s="38">
        <v>18</v>
      </c>
      <c r="Y259" s="187">
        <v>12.5</v>
      </c>
      <c r="Z259" s="187">
        <v>10.25</v>
      </c>
      <c r="AA259" s="187"/>
      <c r="AB259" s="187"/>
      <c r="AC259" s="187"/>
      <c r="AD259" s="187">
        <v>8</v>
      </c>
      <c r="AE259" s="187">
        <v>20</v>
      </c>
      <c r="AF259" s="187"/>
      <c r="AG259" s="145">
        <v>11.75</v>
      </c>
      <c r="AH259" s="75">
        <v>2</v>
      </c>
      <c r="AI259" s="75">
        <v>2</v>
      </c>
      <c r="AJ259" s="75">
        <v>0</v>
      </c>
      <c r="AK259" s="75">
        <v>1</v>
      </c>
      <c r="AL259" s="75">
        <v>9</v>
      </c>
      <c r="AM259" s="187">
        <v>16</v>
      </c>
      <c r="AN259" s="187"/>
      <c r="AO259" s="131">
        <v>1</v>
      </c>
      <c r="AP259" s="187">
        <v>0</v>
      </c>
      <c r="AQ259" s="187"/>
      <c r="AR259" s="75">
        <v>0</v>
      </c>
      <c r="AS259" s="187">
        <v>10.75</v>
      </c>
      <c r="AT259" s="187"/>
      <c r="AU259" s="75">
        <v>2</v>
      </c>
      <c r="AV259" s="74">
        <v>12.215882352941177</v>
      </c>
      <c r="AW259" s="70">
        <v>30</v>
      </c>
      <c r="AX259" s="133"/>
      <c r="AY259" s="133"/>
      <c r="AZ259" s="133"/>
      <c r="BA259" s="137" t="s">
        <v>539</v>
      </c>
      <c r="BB259" s="36">
        <v>12.21</v>
      </c>
      <c r="BD259" s="43" t="s">
        <v>890</v>
      </c>
      <c r="BH259" s="133"/>
      <c r="BN259" s="133"/>
    </row>
    <row r="260" spans="1:66" s="42" customFormat="1" hidden="1" x14ac:dyDescent="0.25">
      <c r="A260" s="186">
        <v>1205</v>
      </c>
      <c r="B260" s="186" t="s">
        <v>892</v>
      </c>
      <c r="C260" s="186" t="s">
        <v>893</v>
      </c>
      <c r="D260" s="186" t="s">
        <v>894</v>
      </c>
      <c r="E260" s="186" t="s">
        <v>509</v>
      </c>
      <c r="F260" s="187"/>
      <c r="G260" s="187"/>
      <c r="H260" s="187"/>
      <c r="I260" s="187">
        <v>6.5</v>
      </c>
      <c r="J260" s="187"/>
      <c r="K260" s="187"/>
      <c r="L260" s="187"/>
      <c r="M260" s="187"/>
      <c r="N260" s="187">
        <v>8.25</v>
      </c>
      <c r="O260" s="187"/>
      <c r="P260" s="187"/>
      <c r="Q260" s="187"/>
      <c r="R260" s="187"/>
      <c r="S260" s="187">
        <v>11.63</v>
      </c>
      <c r="T260" s="83">
        <v>8.7933333333333348</v>
      </c>
      <c r="U260" s="38">
        <v>0</v>
      </c>
      <c r="V260" s="38">
        <v>0</v>
      </c>
      <c r="W260" s="38">
        <v>6</v>
      </c>
      <c r="X260" s="38">
        <v>6</v>
      </c>
      <c r="Y260" s="187">
        <v>12.65</v>
      </c>
      <c r="Z260" s="187">
        <v>10</v>
      </c>
      <c r="AA260" s="187"/>
      <c r="AB260" s="187"/>
      <c r="AC260" s="187"/>
      <c r="AD260" s="187">
        <v>8.125</v>
      </c>
      <c r="AE260" s="187">
        <v>20</v>
      </c>
      <c r="AF260" s="187"/>
      <c r="AG260" s="145">
        <v>11.78</v>
      </c>
      <c r="AH260" s="75">
        <v>2</v>
      </c>
      <c r="AI260" s="75">
        <v>2</v>
      </c>
      <c r="AJ260" s="75">
        <v>0</v>
      </c>
      <c r="AK260" s="75">
        <v>1</v>
      </c>
      <c r="AL260" s="75">
        <v>9</v>
      </c>
      <c r="AM260" s="187">
        <v>20</v>
      </c>
      <c r="AN260" s="187"/>
      <c r="AO260" s="131">
        <v>1</v>
      </c>
      <c r="AP260" s="187">
        <v>0</v>
      </c>
      <c r="AQ260" s="187"/>
      <c r="AR260" s="75">
        <v>0</v>
      </c>
      <c r="AS260" s="187">
        <v>11.5</v>
      </c>
      <c r="AT260" s="187"/>
      <c r="AU260" s="75">
        <v>2</v>
      </c>
      <c r="AV260" s="74">
        <v>10.649411764705883</v>
      </c>
      <c r="AW260" s="70">
        <v>30</v>
      </c>
      <c r="AX260" s="133"/>
      <c r="AY260" s="133"/>
      <c r="AZ260" s="133"/>
      <c r="BA260" s="137" t="s">
        <v>539</v>
      </c>
      <c r="BB260" s="36">
        <v>10.37</v>
      </c>
      <c r="BD260" s="43" t="s">
        <v>893</v>
      </c>
      <c r="BH260" s="133"/>
      <c r="BN260" s="133"/>
    </row>
    <row r="261" spans="1:66" s="42" customFormat="1" hidden="1" x14ac:dyDescent="0.25">
      <c r="A261" s="186">
        <v>1211</v>
      </c>
      <c r="B261" s="186" t="s">
        <v>895</v>
      </c>
      <c r="C261" s="186" t="s">
        <v>896</v>
      </c>
      <c r="D261" s="186" t="s">
        <v>469</v>
      </c>
      <c r="E261" s="186" t="s">
        <v>512</v>
      </c>
      <c r="F261" s="187"/>
      <c r="G261" s="187"/>
      <c r="H261" s="187"/>
      <c r="I261" s="187">
        <v>5</v>
      </c>
      <c r="J261" s="187"/>
      <c r="K261" s="187">
        <v>10.25</v>
      </c>
      <c r="L261" s="187"/>
      <c r="M261" s="187"/>
      <c r="N261" s="187">
        <v>10.25</v>
      </c>
      <c r="O261" s="187"/>
      <c r="P261" s="187"/>
      <c r="Q261" s="187"/>
      <c r="R261" s="187"/>
      <c r="S261" s="187">
        <v>5.63</v>
      </c>
      <c r="T261" s="83">
        <v>6.96</v>
      </c>
      <c r="U261" s="38">
        <v>0</v>
      </c>
      <c r="V261" s="38">
        <v>6</v>
      </c>
      <c r="W261" s="38">
        <v>0</v>
      </c>
      <c r="X261" s="38">
        <v>6</v>
      </c>
      <c r="Y261" s="188">
        <v>12.25</v>
      </c>
      <c r="Z261" s="188">
        <v>10</v>
      </c>
      <c r="AA261" s="188"/>
      <c r="AB261" s="188"/>
      <c r="AC261" s="188"/>
      <c r="AD261" s="188">
        <v>8.5</v>
      </c>
      <c r="AE261" s="188">
        <v>14</v>
      </c>
      <c r="AF261" s="188"/>
      <c r="AG261" s="189">
        <v>10.65</v>
      </c>
      <c r="AH261" s="75">
        <v>2</v>
      </c>
      <c r="AI261" s="75">
        <v>2</v>
      </c>
      <c r="AJ261" s="75">
        <v>0</v>
      </c>
      <c r="AK261" s="75">
        <v>1</v>
      </c>
      <c r="AL261" s="75">
        <v>9</v>
      </c>
      <c r="AM261" s="187">
        <v>12</v>
      </c>
      <c r="AN261" s="187"/>
      <c r="AO261" s="131">
        <v>1</v>
      </c>
      <c r="AP261" s="187">
        <v>0</v>
      </c>
      <c r="AQ261" s="187"/>
      <c r="AR261" s="75">
        <v>0</v>
      </c>
      <c r="AS261" s="187">
        <v>15</v>
      </c>
      <c r="AT261" s="187"/>
      <c r="AU261" s="75">
        <v>2</v>
      </c>
      <c r="AV261" s="74">
        <v>9.2876470588235289</v>
      </c>
      <c r="AW261" s="70">
        <v>18</v>
      </c>
      <c r="AX261" s="84"/>
      <c r="AY261" s="84"/>
      <c r="AZ261" s="84"/>
      <c r="BA261" s="137" t="s">
        <v>539</v>
      </c>
      <c r="BB261" s="36">
        <v>9.2899999999999991</v>
      </c>
      <c r="BD261" s="43" t="s">
        <v>896</v>
      </c>
      <c r="BH261" s="133"/>
      <c r="BN261" s="133"/>
    </row>
    <row r="262" spans="1:66" s="42" customFormat="1" hidden="1" x14ac:dyDescent="0.25">
      <c r="A262" s="186">
        <v>1213</v>
      </c>
      <c r="B262" s="186" t="s">
        <v>897</v>
      </c>
      <c r="C262" s="186" t="s">
        <v>338</v>
      </c>
      <c r="D262" s="186" t="s">
        <v>346</v>
      </c>
      <c r="E262" s="186" t="s">
        <v>512</v>
      </c>
      <c r="F262" s="187"/>
      <c r="G262" s="187"/>
      <c r="H262" s="187"/>
      <c r="I262" s="187">
        <v>7.63</v>
      </c>
      <c r="J262" s="187"/>
      <c r="K262" s="187">
        <v>7.5</v>
      </c>
      <c r="L262" s="187"/>
      <c r="M262" s="187"/>
      <c r="N262" s="187">
        <v>7.5</v>
      </c>
      <c r="O262" s="187"/>
      <c r="P262" s="187"/>
      <c r="Q262" s="187"/>
      <c r="R262" s="187"/>
      <c r="S262" s="187">
        <v>8</v>
      </c>
      <c r="T262" s="83">
        <v>7.71</v>
      </c>
      <c r="U262" s="38">
        <v>0</v>
      </c>
      <c r="V262" s="38">
        <v>0</v>
      </c>
      <c r="W262" s="38">
        <v>0</v>
      </c>
      <c r="X262" s="38">
        <v>0</v>
      </c>
      <c r="Y262" s="187">
        <v>14.5</v>
      </c>
      <c r="Z262" s="187">
        <v>7.5</v>
      </c>
      <c r="AA262" s="187"/>
      <c r="AB262" s="187"/>
      <c r="AC262" s="187"/>
      <c r="AD262" s="187">
        <v>12.5</v>
      </c>
      <c r="AE262" s="187">
        <v>19</v>
      </c>
      <c r="AF262" s="187"/>
      <c r="AG262" s="145">
        <v>13.2</v>
      </c>
      <c r="AH262" s="75">
        <v>2</v>
      </c>
      <c r="AI262" s="75">
        <v>0</v>
      </c>
      <c r="AJ262" s="75">
        <v>4</v>
      </c>
      <c r="AK262" s="75">
        <v>1</v>
      </c>
      <c r="AL262" s="75">
        <v>9</v>
      </c>
      <c r="AM262" s="187">
        <v>14</v>
      </c>
      <c r="AN262" s="187"/>
      <c r="AO262" s="131">
        <v>1</v>
      </c>
      <c r="AP262" s="187">
        <v>0</v>
      </c>
      <c r="AQ262" s="187"/>
      <c r="AR262" s="75">
        <v>0</v>
      </c>
      <c r="AS262" s="187">
        <v>10.5</v>
      </c>
      <c r="AT262" s="187"/>
      <c r="AU262" s="75">
        <v>2</v>
      </c>
      <c r="AV262" s="74">
        <v>10.022941176470587</v>
      </c>
      <c r="AW262" s="70">
        <v>30</v>
      </c>
      <c r="AX262" s="84"/>
      <c r="AY262" s="84"/>
      <c r="AZ262" s="84"/>
      <c r="BA262" s="137" t="s">
        <v>539</v>
      </c>
      <c r="BB262" s="36">
        <v>9.1</v>
      </c>
      <c r="BD262" s="43" t="s">
        <v>338</v>
      </c>
      <c r="BH262" s="133"/>
      <c r="BN262" s="133"/>
    </row>
    <row r="263" spans="1:66" s="42" customFormat="1" hidden="1" x14ac:dyDescent="0.25">
      <c r="A263" s="186">
        <v>1217</v>
      </c>
      <c r="B263" s="186" t="s">
        <v>898</v>
      </c>
      <c r="C263" s="186" t="s">
        <v>899</v>
      </c>
      <c r="D263" s="186" t="s">
        <v>900</v>
      </c>
      <c r="E263" s="186" t="s">
        <v>512</v>
      </c>
      <c r="F263" s="187"/>
      <c r="G263" s="187"/>
      <c r="H263" s="187"/>
      <c r="I263" s="187">
        <v>10</v>
      </c>
      <c r="J263" s="187"/>
      <c r="K263" s="187"/>
      <c r="L263" s="187"/>
      <c r="M263" s="187"/>
      <c r="N263" s="187">
        <v>9.3800000000000008</v>
      </c>
      <c r="O263" s="187"/>
      <c r="P263" s="187"/>
      <c r="Q263" s="187"/>
      <c r="R263" s="187"/>
      <c r="S263" s="187">
        <v>8.3800000000000008</v>
      </c>
      <c r="T263" s="83">
        <v>9.2533333333333356</v>
      </c>
      <c r="U263" s="38">
        <v>6</v>
      </c>
      <c r="V263" s="38">
        <v>0</v>
      </c>
      <c r="W263" s="38">
        <v>0</v>
      </c>
      <c r="X263" s="38">
        <v>6</v>
      </c>
      <c r="Y263" s="187">
        <v>11.35</v>
      </c>
      <c r="Z263" s="187">
        <v>12</v>
      </c>
      <c r="AA263" s="187"/>
      <c r="AB263" s="187"/>
      <c r="AC263" s="187"/>
      <c r="AD263" s="187">
        <v>7.63</v>
      </c>
      <c r="AE263" s="187">
        <v>20</v>
      </c>
      <c r="AF263" s="187"/>
      <c r="AG263" s="145">
        <v>11.722</v>
      </c>
      <c r="AH263" s="75">
        <v>2</v>
      </c>
      <c r="AI263" s="75">
        <v>2</v>
      </c>
      <c r="AJ263" s="75">
        <v>0</v>
      </c>
      <c r="AK263" s="75">
        <v>1</v>
      </c>
      <c r="AL263" s="75">
        <v>9</v>
      </c>
      <c r="AM263" s="187">
        <v>19</v>
      </c>
      <c r="AN263" s="187"/>
      <c r="AO263" s="131">
        <v>1</v>
      </c>
      <c r="AP263" s="187">
        <v>0</v>
      </c>
      <c r="AQ263" s="187"/>
      <c r="AR263" s="75">
        <v>0</v>
      </c>
      <c r="AS263" s="187">
        <v>10</v>
      </c>
      <c r="AT263" s="187"/>
      <c r="AU263" s="75">
        <v>2</v>
      </c>
      <c r="AV263" s="74">
        <v>10.640588235294118</v>
      </c>
      <c r="AW263" s="70">
        <v>30</v>
      </c>
      <c r="AX263" s="133"/>
      <c r="AY263" s="133"/>
      <c r="AZ263" s="133"/>
      <c r="BA263" s="137" t="s">
        <v>539</v>
      </c>
      <c r="BB263" s="36">
        <v>10.64</v>
      </c>
      <c r="BD263" s="43" t="s">
        <v>899</v>
      </c>
      <c r="BH263" s="133"/>
      <c r="BN263" s="133"/>
    </row>
    <row r="264" spans="1:66" s="42" customFormat="1" hidden="1" x14ac:dyDescent="0.25">
      <c r="A264" s="186">
        <v>1232</v>
      </c>
      <c r="B264" s="186" t="s">
        <v>901</v>
      </c>
      <c r="C264" s="186" t="s">
        <v>902</v>
      </c>
      <c r="D264" s="186" t="s">
        <v>341</v>
      </c>
      <c r="E264" s="186" t="s">
        <v>512</v>
      </c>
      <c r="F264" s="187"/>
      <c r="G264" s="187"/>
      <c r="H264" s="187"/>
      <c r="I264" s="187">
        <v>10</v>
      </c>
      <c r="J264" s="187"/>
      <c r="K264" s="187"/>
      <c r="L264" s="187"/>
      <c r="M264" s="187"/>
      <c r="N264" s="187">
        <v>10.25</v>
      </c>
      <c r="O264" s="187"/>
      <c r="P264" s="187"/>
      <c r="Q264" s="187"/>
      <c r="R264" s="187"/>
      <c r="S264" s="187">
        <v>5.13</v>
      </c>
      <c r="T264" s="83">
        <v>8.4599999999999991</v>
      </c>
      <c r="U264" s="38">
        <v>6</v>
      </c>
      <c r="V264" s="38">
        <v>6</v>
      </c>
      <c r="W264" s="38">
        <v>0</v>
      </c>
      <c r="X264" s="38">
        <v>12</v>
      </c>
      <c r="Y264" s="187">
        <v>10.83</v>
      </c>
      <c r="Z264" s="187">
        <v>10</v>
      </c>
      <c r="AA264" s="187"/>
      <c r="AB264" s="187"/>
      <c r="AC264" s="187"/>
      <c r="AD264" s="187">
        <v>10</v>
      </c>
      <c r="AE264" s="187">
        <v>14</v>
      </c>
      <c r="AF264" s="187"/>
      <c r="AG264" s="145">
        <v>10.965999999999999</v>
      </c>
      <c r="AH264" s="75">
        <v>2</v>
      </c>
      <c r="AI264" s="75">
        <v>2</v>
      </c>
      <c r="AJ264" s="75">
        <v>4</v>
      </c>
      <c r="AK264" s="75">
        <v>1</v>
      </c>
      <c r="AL264" s="75">
        <v>9</v>
      </c>
      <c r="AM264" s="187">
        <v>11</v>
      </c>
      <c r="AN264" s="187"/>
      <c r="AO264" s="131">
        <v>1</v>
      </c>
      <c r="AP264" s="187">
        <v>0</v>
      </c>
      <c r="AQ264" s="187"/>
      <c r="AR264" s="75">
        <v>0</v>
      </c>
      <c r="AS264" s="187">
        <v>14.5</v>
      </c>
      <c r="AT264" s="187"/>
      <c r="AU264" s="75">
        <v>2</v>
      </c>
      <c r="AV264" s="74">
        <v>10.05705882352941</v>
      </c>
      <c r="AW264" s="70">
        <v>30</v>
      </c>
      <c r="AX264" s="133"/>
      <c r="AY264" s="133"/>
      <c r="AZ264" s="133"/>
      <c r="BA264" s="137" t="s">
        <v>539</v>
      </c>
      <c r="BB264" s="36">
        <v>10.06</v>
      </c>
      <c r="BD264" s="43" t="s">
        <v>902</v>
      </c>
      <c r="BH264" s="133"/>
      <c r="BN264" s="133"/>
    </row>
    <row r="265" spans="1:66" s="42" customFormat="1" hidden="1" x14ac:dyDescent="0.25">
      <c r="A265" s="186">
        <v>1233</v>
      </c>
      <c r="B265" s="186" t="s">
        <v>903</v>
      </c>
      <c r="C265" s="186" t="s">
        <v>904</v>
      </c>
      <c r="D265" s="186" t="s">
        <v>513</v>
      </c>
      <c r="E265" s="186" t="s">
        <v>512</v>
      </c>
      <c r="F265" s="187"/>
      <c r="G265" s="187"/>
      <c r="H265" s="187"/>
      <c r="I265" s="187">
        <v>8</v>
      </c>
      <c r="J265" s="187"/>
      <c r="K265" s="187">
        <v>9.5</v>
      </c>
      <c r="L265" s="187"/>
      <c r="M265" s="187"/>
      <c r="N265" s="187">
        <v>9.5</v>
      </c>
      <c r="O265" s="187"/>
      <c r="P265" s="187"/>
      <c r="Q265" s="187"/>
      <c r="R265" s="187"/>
      <c r="S265" s="187">
        <v>8.1300000000000008</v>
      </c>
      <c r="T265" s="83">
        <v>8.5433333333333348</v>
      </c>
      <c r="U265" s="38">
        <v>0</v>
      </c>
      <c r="V265" s="38">
        <v>0</v>
      </c>
      <c r="W265" s="38">
        <v>0</v>
      </c>
      <c r="X265" s="38">
        <v>0</v>
      </c>
      <c r="Y265" s="187">
        <v>10.75</v>
      </c>
      <c r="Z265" s="187">
        <v>10</v>
      </c>
      <c r="AA265" s="187"/>
      <c r="AB265" s="187"/>
      <c r="AC265" s="187"/>
      <c r="AD265" s="187"/>
      <c r="AE265" s="187">
        <v>12</v>
      </c>
      <c r="AF265" s="187"/>
      <c r="AG265" s="145">
        <v>6.55</v>
      </c>
      <c r="AH265" s="75">
        <v>2</v>
      </c>
      <c r="AI265" s="75">
        <v>2</v>
      </c>
      <c r="AJ265" s="75">
        <v>0</v>
      </c>
      <c r="AK265" s="75">
        <v>1</v>
      </c>
      <c r="AL265" s="75">
        <v>5</v>
      </c>
      <c r="AM265" s="187">
        <v>15</v>
      </c>
      <c r="AN265" s="187"/>
      <c r="AO265" s="131">
        <v>1</v>
      </c>
      <c r="AP265" s="187">
        <v>0</v>
      </c>
      <c r="AQ265" s="187"/>
      <c r="AR265" s="75">
        <v>0</v>
      </c>
      <c r="AS265" s="187">
        <v>15</v>
      </c>
      <c r="AT265" s="187"/>
      <c r="AU265" s="75">
        <v>2</v>
      </c>
      <c r="AV265" s="74">
        <v>9.0964705882352952</v>
      </c>
      <c r="AW265" s="70">
        <v>8</v>
      </c>
      <c r="AX265" s="84"/>
      <c r="AY265" s="84"/>
      <c r="AZ265" s="84"/>
      <c r="BA265" s="137" t="s">
        <v>539</v>
      </c>
      <c r="BB265" s="36">
        <v>9.93</v>
      </c>
      <c r="BD265" s="43" t="s">
        <v>904</v>
      </c>
      <c r="BH265" s="133"/>
      <c r="BN265" s="133"/>
    </row>
    <row r="266" spans="1:66" s="42" customFormat="1" hidden="1" x14ac:dyDescent="0.25">
      <c r="A266" s="186">
        <v>1235</v>
      </c>
      <c r="B266" s="186" t="s">
        <v>905</v>
      </c>
      <c r="C266" s="186" t="s">
        <v>906</v>
      </c>
      <c r="D266" s="186" t="s">
        <v>505</v>
      </c>
      <c r="E266" s="186" t="s">
        <v>420</v>
      </c>
      <c r="F266" s="187"/>
      <c r="G266" s="187"/>
      <c r="H266" s="187"/>
      <c r="I266" s="187">
        <v>10.5</v>
      </c>
      <c r="J266" s="187"/>
      <c r="K266" s="187"/>
      <c r="L266" s="187"/>
      <c r="M266" s="187"/>
      <c r="N266" s="187">
        <v>9.35</v>
      </c>
      <c r="O266" s="187"/>
      <c r="P266" s="187"/>
      <c r="Q266" s="187"/>
      <c r="R266" s="187"/>
      <c r="S266" s="187">
        <v>6.75</v>
      </c>
      <c r="T266" s="83">
        <v>8.8666666666666671</v>
      </c>
      <c r="U266" s="38">
        <v>6</v>
      </c>
      <c r="V266" s="38">
        <v>0</v>
      </c>
      <c r="W266" s="38">
        <v>0</v>
      </c>
      <c r="X266" s="38">
        <v>6</v>
      </c>
      <c r="Y266" s="187">
        <v>7.42</v>
      </c>
      <c r="Z266" s="187">
        <v>14</v>
      </c>
      <c r="AA266" s="187"/>
      <c r="AB266" s="187"/>
      <c r="AC266" s="187"/>
      <c r="AD266" s="187">
        <v>9.5</v>
      </c>
      <c r="AE266" s="187">
        <v>20</v>
      </c>
      <c r="AF266" s="187"/>
      <c r="AG266" s="145">
        <v>12.084</v>
      </c>
      <c r="AH266" s="75">
        <v>0</v>
      </c>
      <c r="AI266" s="75">
        <v>2</v>
      </c>
      <c r="AJ266" s="75">
        <v>0</v>
      </c>
      <c r="AK266" s="75">
        <v>1</v>
      </c>
      <c r="AL266" s="75">
        <v>9</v>
      </c>
      <c r="AM266" s="187">
        <v>15</v>
      </c>
      <c r="AN266" s="187"/>
      <c r="AO266" s="131">
        <v>1</v>
      </c>
      <c r="AP266" s="187">
        <v>0</v>
      </c>
      <c r="AQ266" s="187"/>
      <c r="AR266" s="75">
        <v>0</v>
      </c>
      <c r="AS266" s="187">
        <v>11.25</v>
      </c>
      <c r="AT266" s="187"/>
      <c r="AU266" s="75">
        <v>2</v>
      </c>
      <c r="AV266" s="74">
        <v>10.454117647058824</v>
      </c>
      <c r="AW266" s="70">
        <v>30</v>
      </c>
      <c r="AX266" s="133"/>
      <c r="AY266" s="133"/>
      <c r="AZ266" s="133"/>
      <c r="BA266" s="137" t="s">
        <v>539</v>
      </c>
      <c r="BB266" s="36">
        <v>10.17</v>
      </c>
      <c r="BD266" s="43" t="s">
        <v>906</v>
      </c>
      <c r="BH266" s="133"/>
      <c r="BN266" s="133"/>
    </row>
    <row r="267" spans="1:66" s="42" customFormat="1" hidden="1" x14ac:dyDescent="0.25">
      <c r="A267" s="186">
        <v>1242</v>
      </c>
      <c r="B267" s="186" t="s">
        <v>907</v>
      </c>
      <c r="C267" s="186" t="s">
        <v>908</v>
      </c>
      <c r="D267" s="186" t="s">
        <v>71</v>
      </c>
      <c r="E267" s="186" t="s">
        <v>420</v>
      </c>
      <c r="F267" s="187"/>
      <c r="G267" s="187"/>
      <c r="H267" s="187"/>
      <c r="I267" s="187">
        <v>7.38</v>
      </c>
      <c r="J267" s="187"/>
      <c r="K267" s="187"/>
      <c r="L267" s="187"/>
      <c r="M267" s="187"/>
      <c r="N267" s="187">
        <v>10.029999999999999</v>
      </c>
      <c r="O267" s="187"/>
      <c r="P267" s="187"/>
      <c r="Q267" s="187"/>
      <c r="R267" s="187"/>
      <c r="S267" s="187">
        <v>9.75</v>
      </c>
      <c r="T267" s="83">
        <v>9.0533333333333328</v>
      </c>
      <c r="U267" s="38">
        <v>0</v>
      </c>
      <c r="V267" s="38">
        <v>6</v>
      </c>
      <c r="W267" s="38">
        <v>0</v>
      </c>
      <c r="X267" s="38">
        <v>6</v>
      </c>
      <c r="Y267" s="187">
        <v>6.33</v>
      </c>
      <c r="Z267" s="187">
        <v>12</v>
      </c>
      <c r="AA267" s="187"/>
      <c r="AB267" s="187"/>
      <c r="AC267" s="187"/>
      <c r="AD267" s="187">
        <v>5.88</v>
      </c>
      <c r="AE267" s="187">
        <v>20</v>
      </c>
      <c r="AF267" s="187"/>
      <c r="AG267" s="145">
        <v>10.017999999999999</v>
      </c>
      <c r="AH267" s="75">
        <v>0</v>
      </c>
      <c r="AI267" s="75">
        <v>2</v>
      </c>
      <c r="AJ267" s="75">
        <v>0</v>
      </c>
      <c r="AK267" s="75">
        <v>1</v>
      </c>
      <c r="AL267" s="75">
        <v>9</v>
      </c>
      <c r="AM267" s="187">
        <v>16</v>
      </c>
      <c r="AN267" s="187"/>
      <c r="AO267" s="131">
        <v>1</v>
      </c>
      <c r="AP267" s="187">
        <v>0</v>
      </c>
      <c r="AQ267" s="187"/>
      <c r="AR267" s="75">
        <v>0</v>
      </c>
      <c r="AS267" s="187">
        <v>11.75</v>
      </c>
      <c r="AT267" s="187"/>
      <c r="AU267" s="75">
        <v>2</v>
      </c>
      <c r="AV267" s="74">
        <v>10.062941176470588</v>
      </c>
      <c r="AW267" s="70">
        <v>30</v>
      </c>
      <c r="AX267" s="133"/>
      <c r="AY267" s="133"/>
      <c r="AZ267" s="133"/>
      <c r="BA267" s="137" t="s">
        <v>539</v>
      </c>
      <c r="BB267" s="36">
        <v>10.06</v>
      </c>
      <c r="BD267" s="43" t="s">
        <v>908</v>
      </c>
      <c r="BH267" s="133"/>
      <c r="BN267" s="133"/>
    </row>
    <row r="268" spans="1:66" s="42" customFormat="1" hidden="1" x14ac:dyDescent="0.25">
      <c r="A268" s="186">
        <v>1256</v>
      </c>
      <c r="B268" s="186" t="s">
        <v>909</v>
      </c>
      <c r="C268" s="186" t="s">
        <v>82</v>
      </c>
      <c r="D268" s="186" t="s">
        <v>910</v>
      </c>
      <c r="E268" s="186" t="s">
        <v>420</v>
      </c>
      <c r="F268" s="187"/>
      <c r="G268" s="187"/>
      <c r="H268" s="187"/>
      <c r="I268" s="187">
        <v>4</v>
      </c>
      <c r="J268" s="187"/>
      <c r="K268" s="187"/>
      <c r="L268" s="187"/>
      <c r="M268" s="187"/>
      <c r="N268" s="187">
        <v>10.75</v>
      </c>
      <c r="O268" s="187"/>
      <c r="P268" s="187"/>
      <c r="Q268" s="187"/>
      <c r="R268" s="187"/>
      <c r="S268" s="187">
        <v>8.3800000000000008</v>
      </c>
      <c r="T268" s="83">
        <v>7.7100000000000009</v>
      </c>
      <c r="U268" s="38">
        <v>0</v>
      </c>
      <c r="V268" s="38">
        <v>6</v>
      </c>
      <c r="W268" s="38">
        <v>0</v>
      </c>
      <c r="X268" s="38">
        <v>6</v>
      </c>
      <c r="Y268" s="187">
        <v>10</v>
      </c>
      <c r="Z268" s="187">
        <v>14</v>
      </c>
      <c r="AA268" s="187"/>
      <c r="AB268" s="187"/>
      <c r="AC268" s="187"/>
      <c r="AD268" s="187">
        <v>10</v>
      </c>
      <c r="AE268" s="187">
        <v>20</v>
      </c>
      <c r="AF268" s="187"/>
      <c r="AG268" s="145">
        <v>12.8</v>
      </c>
      <c r="AH268" s="75">
        <v>2</v>
      </c>
      <c r="AI268" s="75">
        <v>2</v>
      </c>
      <c r="AJ268" s="75">
        <v>4</v>
      </c>
      <c r="AK268" s="75">
        <v>1</v>
      </c>
      <c r="AL268" s="75">
        <v>9</v>
      </c>
      <c r="AM268" s="187">
        <v>19</v>
      </c>
      <c r="AN268" s="187"/>
      <c r="AO268" s="131">
        <v>1</v>
      </c>
      <c r="AP268" s="187">
        <v>12</v>
      </c>
      <c r="AQ268" s="187"/>
      <c r="AR268" s="75">
        <v>2</v>
      </c>
      <c r="AS268" s="187">
        <v>0</v>
      </c>
      <c r="AT268" s="187"/>
      <c r="AU268" s="75">
        <v>0</v>
      </c>
      <c r="AV268" s="74">
        <v>10.375882352941177</v>
      </c>
      <c r="AW268" s="70">
        <v>30</v>
      </c>
      <c r="AX268" s="133"/>
      <c r="AY268" s="133"/>
      <c r="AZ268" s="133"/>
      <c r="BA268" s="137" t="s">
        <v>539</v>
      </c>
      <c r="BB268" s="36">
        <v>10.38</v>
      </c>
      <c r="BD268" s="43" t="s">
        <v>82</v>
      </c>
      <c r="BH268" s="133"/>
      <c r="BN268" s="133"/>
    </row>
    <row r="269" spans="1:66" s="42" customFormat="1" hidden="1" x14ac:dyDescent="0.25">
      <c r="A269" s="186">
        <v>1268</v>
      </c>
      <c r="B269" s="186" t="s">
        <v>911</v>
      </c>
      <c r="C269" s="186" t="s">
        <v>462</v>
      </c>
      <c r="D269" s="186" t="s">
        <v>912</v>
      </c>
      <c r="E269" s="186" t="s">
        <v>514</v>
      </c>
      <c r="F269" s="187"/>
      <c r="G269" s="187"/>
      <c r="H269" s="187"/>
      <c r="I269" s="187">
        <v>5.13</v>
      </c>
      <c r="J269" s="187"/>
      <c r="K269" s="187"/>
      <c r="L269" s="187"/>
      <c r="M269" s="187"/>
      <c r="N269" s="187">
        <v>9.1300000000000008</v>
      </c>
      <c r="O269" s="187"/>
      <c r="P269" s="187"/>
      <c r="Q269" s="187"/>
      <c r="R269" s="187"/>
      <c r="S269" s="187">
        <v>8.75</v>
      </c>
      <c r="T269" s="83">
        <v>7.6700000000000008</v>
      </c>
      <c r="U269" s="38">
        <v>0</v>
      </c>
      <c r="V269" s="38">
        <v>0</v>
      </c>
      <c r="W269" s="38">
        <v>0</v>
      </c>
      <c r="X269" s="38">
        <v>0</v>
      </c>
      <c r="Y269" s="187">
        <v>11.23</v>
      </c>
      <c r="Z269" s="187">
        <v>10</v>
      </c>
      <c r="AA269" s="187"/>
      <c r="AB269" s="187"/>
      <c r="AC269" s="187"/>
      <c r="AD269" s="187">
        <v>10</v>
      </c>
      <c r="AE269" s="187">
        <v>20</v>
      </c>
      <c r="AF269" s="187"/>
      <c r="AG269" s="145">
        <v>12.246</v>
      </c>
      <c r="AH269" s="75">
        <v>2</v>
      </c>
      <c r="AI269" s="75">
        <v>2</v>
      </c>
      <c r="AJ269" s="75">
        <v>4</v>
      </c>
      <c r="AK269" s="75">
        <v>1</v>
      </c>
      <c r="AL269" s="75">
        <v>9</v>
      </c>
      <c r="AM269" s="187">
        <v>16</v>
      </c>
      <c r="AN269" s="187"/>
      <c r="AO269" s="131">
        <v>1</v>
      </c>
      <c r="AP269" s="187">
        <v>0</v>
      </c>
      <c r="AQ269" s="187"/>
      <c r="AR269" s="75">
        <v>0</v>
      </c>
      <c r="AS269" s="187">
        <v>12.75</v>
      </c>
      <c r="AT269" s="187"/>
      <c r="AU269" s="75">
        <v>2</v>
      </c>
      <c r="AV269" s="74">
        <v>10.103529411764706</v>
      </c>
      <c r="AW269" s="70">
        <v>30</v>
      </c>
      <c r="AX269" s="133"/>
      <c r="AY269" s="133"/>
      <c r="AZ269" s="133"/>
      <c r="BA269" s="137" t="s">
        <v>539</v>
      </c>
      <c r="BB269" s="36">
        <v>10.1</v>
      </c>
      <c r="BD269" s="43" t="s">
        <v>462</v>
      </c>
      <c r="BH269" s="133"/>
      <c r="BN269" s="133"/>
    </row>
    <row r="270" spans="1:66" s="42" customFormat="1" hidden="1" x14ac:dyDescent="0.25">
      <c r="A270" s="186">
        <v>1275</v>
      </c>
      <c r="B270" s="186" t="s">
        <v>913</v>
      </c>
      <c r="C270" s="186" t="s">
        <v>914</v>
      </c>
      <c r="D270" s="186" t="s">
        <v>380</v>
      </c>
      <c r="E270" s="186" t="s">
        <v>514</v>
      </c>
      <c r="F270" s="187"/>
      <c r="G270" s="187"/>
      <c r="H270" s="187"/>
      <c r="I270" s="187">
        <v>7.63</v>
      </c>
      <c r="J270" s="187"/>
      <c r="K270" s="187"/>
      <c r="L270" s="187"/>
      <c r="M270" s="187"/>
      <c r="N270" s="187">
        <v>10.38</v>
      </c>
      <c r="O270" s="187"/>
      <c r="P270" s="187"/>
      <c r="Q270" s="187"/>
      <c r="R270" s="187"/>
      <c r="S270" s="187">
        <v>10</v>
      </c>
      <c r="T270" s="83">
        <v>9.3366666666666678</v>
      </c>
      <c r="U270" s="38">
        <v>0</v>
      </c>
      <c r="V270" s="38">
        <v>6</v>
      </c>
      <c r="W270" s="38">
        <v>6</v>
      </c>
      <c r="X270" s="38">
        <v>12</v>
      </c>
      <c r="Y270" s="187">
        <v>13.54</v>
      </c>
      <c r="Z270" s="187">
        <v>11</v>
      </c>
      <c r="AA270" s="187"/>
      <c r="AB270" s="187"/>
      <c r="AC270" s="187"/>
      <c r="AD270" s="187">
        <v>8</v>
      </c>
      <c r="AE270" s="187">
        <v>13</v>
      </c>
      <c r="AF270" s="187"/>
      <c r="AG270" s="145">
        <v>10.708</v>
      </c>
      <c r="AH270" s="75">
        <v>2</v>
      </c>
      <c r="AI270" s="75">
        <v>2</v>
      </c>
      <c r="AJ270" s="75">
        <v>0</v>
      </c>
      <c r="AK270" s="75">
        <v>1</v>
      </c>
      <c r="AL270" s="75">
        <v>9</v>
      </c>
      <c r="AM270" s="187">
        <v>16</v>
      </c>
      <c r="AN270" s="187"/>
      <c r="AO270" s="131">
        <v>1</v>
      </c>
      <c r="AP270" s="187">
        <v>0</v>
      </c>
      <c r="AQ270" s="187"/>
      <c r="AR270" s="75">
        <v>0</v>
      </c>
      <c r="AS270" s="187">
        <v>10</v>
      </c>
      <c r="AT270" s="187"/>
      <c r="AU270" s="75">
        <v>2</v>
      </c>
      <c r="AV270" s="74">
        <v>10.209999999999999</v>
      </c>
      <c r="AW270" s="70">
        <v>30</v>
      </c>
      <c r="AX270" s="133"/>
      <c r="AY270" s="133"/>
      <c r="AZ270" s="133"/>
      <c r="BA270" s="137" t="s">
        <v>539</v>
      </c>
      <c r="BB270" s="36">
        <v>10.210000000000001</v>
      </c>
      <c r="BD270" s="43" t="s">
        <v>914</v>
      </c>
      <c r="BH270" s="133"/>
      <c r="BN270" s="133"/>
    </row>
    <row r="271" spans="1:66" s="42" customFormat="1" hidden="1" x14ac:dyDescent="0.25">
      <c r="A271" s="186">
        <v>1276</v>
      </c>
      <c r="B271" s="186" t="s">
        <v>915</v>
      </c>
      <c r="C271" s="186" t="s">
        <v>437</v>
      </c>
      <c r="D271" s="186" t="s">
        <v>70</v>
      </c>
      <c r="E271" s="186" t="s">
        <v>514</v>
      </c>
      <c r="F271" s="187"/>
      <c r="G271" s="187"/>
      <c r="H271" s="187"/>
      <c r="I271" s="187">
        <v>3.63</v>
      </c>
      <c r="J271" s="187"/>
      <c r="K271" s="187">
        <v>8</v>
      </c>
      <c r="L271" s="187"/>
      <c r="M271" s="187"/>
      <c r="N271" s="187">
        <v>8</v>
      </c>
      <c r="O271" s="187"/>
      <c r="P271" s="187"/>
      <c r="Q271" s="187"/>
      <c r="R271" s="187"/>
      <c r="S271" s="187">
        <v>12.63</v>
      </c>
      <c r="T271" s="83">
        <v>8.086666666666666</v>
      </c>
      <c r="U271" s="38">
        <v>0</v>
      </c>
      <c r="V271" s="38">
        <v>0</v>
      </c>
      <c r="W271" s="38">
        <v>6</v>
      </c>
      <c r="X271" s="38">
        <v>6</v>
      </c>
      <c r="Y271" s="187">
        <v>9.8000000000000007</v>
      </c>
      <c r="Z271" s="187">
        <v>12</v>
      </c>
      <c r="AA271" s="187"/>
      <c r="AB271" s="187"/>
      <c r="AC271" s="187"/>
      <c r="AD271" s="187">
        <v>12.75</v>
      </c>
      <c r="AE271" s="187">
        <v>15</v>
      </c>
      <c r="AF271" s="187"/>
      <c r="AG271" s="145">
        <v>12.459999999999999</v>
      </c>
      <c r="AH271" s="75">
        <v>0</v>
      </c>
      <c r="AI271" s="75">
        <v>2</v>
      </c>
      <c r="AJ271" s="75">
        <v>4</v>
      </c>
      <c r="AK271" s="75">
        <v>1</v>
      </c>
      <c r="AL271" s="75">
        <v>9</v>
      </c>
      <c r="AM271" s="187">
        <v>17</v>
      </c>
      <c r="AN271" s="187"/>
      <c r="AO271" s="131">
        <v>1</v>
      </c>
      <c r="AP271" s="187">
        <v>0</v>
      </c>
      <c r="AQ271" s="187"/>
      <c r="AR271" s="75">
        <v>0</v>
      </c>
      <c r="AS271" s="187">
        <v>11.25</v>
      </c>
      <c r="AT271" s="187"/>
      <c r="AU271" s="75">
        <v>2</v>
      </c>
      <c r="AV271" s="74">
        <v>10.269411764705881</v>
      </c>
      <c r="AW271" s="70">
        <v>30</v>
      </c>
      <c r="AX271" s="84"/>
      <c r="AY271" s="84"/>
      <c r="AZ271" s="84"/>
      <c r="BA271" s="137" t="s">
        <v>539</v>
      </c>
      <c r="BB271" s="36">
        <v>9.7100000000000009</v>
      </c>
      <c r="BD271" s="43" t="s">
        <v>437</v>
      </c>
      <c r="BH271" s="133"/>
      <c r="BN271" s="133"/>
    </row>
    <row r="272" spans="1:66" s="42" customFormat="1" hidden="1" x14ac:dyDescent="0.25">
      <c r="A272" s="186">
        <v>1280</v>
      </c>
      <c r="B272" s="186" t="s">
        <v>916</v>
      </c>
      <c r="C272" s="186" t="s">
        <v>917</v>
      </c>
      <c r="D272" s="186" t="s">
        <v>419</v>
      </c>
      <c r="E272" s="186" t="s">
        <v>514</v>
      </c>
      <c r="F272" s="187"/>
      <c r="G272" s="187"/>
      <c r="H272" s="187"/>
      <c r="I272" s="187">
        <v>4.88</v>
      </c>
      <c r="J272" s="187"/>
      <c r="K272" s="187"/>
      <c r="L272" s="187"/>
      <c r="M272" s="187"/>
      <c r="N272" s="187">
        <v>10.75</v>
      </c>
      <c r="O272" s="187"/>
      <c r="P272" s="187"/>
      <c r="Q272" s="187"/>
      <c r="R272" s="187"/>
      <c r="S272" s="187">
        <v>8.75</v>
      </c>
      <c r="T272" s="83">
        <v>8.1266666666666669</v>
      </c>
      <c r="U272" s="38">
        <v>0</v>
      </c>
      <c r="V272" s="38">
        <v>6</v>
      </c>
      <c r="W272" s="38">
        <v>0</v>
      </c>
      <c r="X272" s="38">
        <v>6</v>
      </c>
      <c r="Y272" s="187">
        <v>12.13</v>
      </c>
      <c r="Z272" s="187">
        <v>13</v>
      </c>
      <c r="AA272" s="187"/>
      <c r="AB272" s="187"/>
      <c r="AC272" s="187"/>
      <c r="AD272" s="187">
        <v>10</v>
      </c>
      <c r="AE272" s="187">
        <v>18</v>
      </c>
      <c r="AF272" s="187"/>
      <c r="AG272" s="145">
        <v>12.626000000000001</v>
      </c>
      <c r="AH272" s="75">
        <v>2</v>
      </c>
      <c r="AI272" s="75">
        <v>2</v>
      </c>
      <c r="AJ272" s="75">
        <v>4</v>
      </c>
      <c r="AK272" s="75">
        <v>1</v>
      </c>
      <c r="AL272" s="75">
        <v>9</v>
      </c>
      <c r="AM272" s="187">
        <v>18</v>
      </c>
      <c r="AN272" s="187"/>
      <c r="AO272" s="131">
        <v>1</v>
      </c>
      <c r="AP272" s="187">
        <v>0</v>
      </c>
      <c r="AQ272" s="187"/>
      <c r="AR272" s="75">
        <v>0</v>
      </c>
      <c r="AS272" s="187">
        <v>12.75</v>
      </c>
      <c r="AT272" s="187"/>
      <c r="AU272" s="75">
        <v>2</v>
      </c>
      <c r="AV272" s="74">
        <v>10.574705882352943</v>
      </c>
      <c r="AW272" s="70">
        <v>30</v>
      </c>
      <c r="AX272" s="133"/>
      <c r="AY272" s="133"/>
      <c r="AZ272" s="133"/>
      <c r="BA272" s="137" t="s">
        <v>539</v>
      </c>
      <c r="BB272" s="36">
        <v>10.57</v>
      </c>
      <c r="BD272" s="43" t="s">
        <v>917</v>
      </c>
      <c r="BH272" s="133"/>
      <c r="BN272" s="133"/>
    </row>
    <row r="273" spans="1:66" s="42" customFormat="1" hidden="1" x14ac:dyDescent="0.25">
      <c r="A273" s="186">
        <v>1281</v>
      </c>
      <c r="B273" s="186" t="s">
        <v>918</v>
      </c>
      <c r="C273" s="186" t="s">
        <v>919</v>
      </c>
      <c r="D273" s="186" t="s">
        <v>920</v>
      </c>
      <c r="E273" s="186" t="s">
        <v>514</v>
      </c>
      <c r="F273" s="187"/>
      <c r="G273" s="187"/>
      <c r="H273" s="187"/>
      <c r="I273" s="187">
        <v>6.38</v>
      </c>
      <c r="J273" s="187"/>
      <c r="K273" s="187"/>
      <c r="L273" s="187"/>
      <c r="M273" s="187"/>
      <c r="N273" s="187">
        <v>10.75</v>
      </c>
      <c r="O273" s="187"/>
      <c r="P273" s="187"/>
      <c r="Q273" s="187"/>
      <c r="R273" s="187"/>
      <c r="S273" s="187">
        <v>10.5</v>
      </c>
      <c r="T273" s="83">
        <v>9.2099999999999991</v>
      </c>
      <c r="U273" s="38">
        <v>0</v>
      </c>
      <c r="V273" s="38">
        <v>6</v>
      </c>
      <c r="W273" s="38">
        <v>6</v>
      </c>
      <c r="X273" s="38">
        <v>12</v>
      </c>
      <c r="Y273" s="187">
        <v>14</v>
      </c>
      <c r="Z273" s="187">
        <v>12</v>
      </c>
      <c r="AA273" s="187"/>
      <c r="AB273" s="187"/>
      <c r="AC273" s="187"/>
      <c r="AD273" s="187">
        <v>7.88</v>
      </c>
      <c r="AE273" s="187">
        <v>16</v>
      </c>
      <c r="AF273" s="187"/>
      <c r="AG273" s="145">
        <v>11.552</v>
      </c>
      <c r="AH273" s="75">
        <v>2</v>
      </c>
      <c r="AI273" s="75">
        <v>2</v>
      </c>
      <c r="AJ273" s="75">
        <v>0</v>
      </c>
      <c r="AK273" s="75">
        <v>1</v>
      </c>
      <c r="AL273" s="75">
        <v>9</v>
      </c>
      <c r="AM273" s="187">
        <v>17</v>
      </c>
      <c r="AN273" s="187"/>
      <c r="AO273" s="131">
        <v>1</v>
      </c>
      <c r="AP273" s="187">
        <v>0</v>
      </c>
      <c r="AQ273" s="187"/>
      <c r="AR273" s="75">
        <v>0</v>
      </c>
      <c r="AS273" s="187">
        <v>10</v>
      </c>
      <c r="AT273" s="187"/>
      <c r="AU273" s="75">
        <v>2</v>
      </c>
      <c r="AV273" s="74">
        <v>10.45</v>
      </c>
      <c r="AW273" s="70">
        <v>30</v>
      </c>
      <c r="AX273" s="133"/>
      <c r="AY273" s="133"/>
      <c r="AZ273" s="133"/>
      <c r="BA273" s="137" t="s">
        <v>539</v>
      </c>
      <c r="BB273" s="36">
        <v>10.45</v>
      </c>
      <c r="BD273" s="43" t="s">
        <v>919</v>
      </c>
      <c r="BH273" s="133"/>
      <c r="BN273" s="133"/>
    </row>
    <row r="274" spans="1:66" s="42" customFormat="1" hidden="1" x14ac:dyDescent="0.25">
      <c r="A274" s="186">
        <v>1283</v>
      </c>
      <c r="B274" s="186" t="s">
        <v>921</v>
      </c>
      <c r="C274" s="186" t="s">
        <v>453</v>
      </c>
      <c r="D274" s="186" t="s">
        <v>922</v>
      </c>
      <c r="E274" s="186" t="s">
        <v>514</v>
      </c>
      <c r="F274" s="187"/>
      <c r="G274" s="187"/>
      <c r="H274" s="187"/>
      <c r="I274" s="187">
        <v>5.75</v>
      </c>
      <c r="J274" s="187"/>
      <c r="K274" s="187"/>
      <c r="L274" s="187"/>
      <c r="M274" s="187"/>
      <c r="N274" s="187">
        <v>14</v>
      </c>
      <c r="O274" s="187"/>
      <c r="P274" s="187"/>
      <c r="Q274" s="187"/>
      <c r="R274" s="187"/>
      <c r="S274" s="187">
        <v>10.63</v>
      </c>
      <c r="T274" s="83">
        <v>10.126666666666667</v>
      </c>
      <c r="U274" s="38">
        <v>0</v>
      </c>
      <c r="V274" s="38">
        <v>6</v>
      </c>
      <c r="W274" s="38">
        <v>6</v>
      </c>
      <c r="X274" s="38">
        <v>18</v>
      </c>
      <c r="Y274" s="187">
        <v>13.5</v>
      </c>
      <c r="Z274" s="187">
        <v>12</v>
      </c>
      <c r="AA274" s="187"/>
      <c r="AB274" s="187"/>
      <c r="AC274" s="187"/>
      <c r="AD274" s="187">
        <v>7.5</v>
      </c>
      <c r="AE274" s="187">
        <v>11</v>
      </c>
      <c r="AF274" s="187"/>
      <c r="AG274" s="145">
        <v>10.3</v>
      </c>
      <c r="AH274" s="75">
        <v>2</v>
      </c>
      <c r="AI274" s="75">
        <v>2</v>
      </c>
      <c r="AJ274" s="75">
        <v>0</v>
      </c>
      <c r="AK274" s="75">
        <v>1</v>
      </c>
      <c r="AL274" s="75">
        <v>9</v>
      </c>
      <c r="AM274" s="187">
        <v>11</v>
      </c>
      <c r="AN274" s="187"/>
      <c r="AO274" s="131">
        <v>1</v>
      </c>
      <c r="AP274" s="187">
        <v>0</v>
      </c>
      <c r="AQ274" s="187"/>
      <c r="AR274" s="75">
        <v>0</v>
      </c>
      <c r="AS274" s="187">
        <v>11</v>
      </c>
      <c r="AT274" s="187"/>
      <c r="AU274" s="75">
        <v>2</v>
      </c>
      <c r="AV274" s="74">
        <v>10.331764705882351</v>
      </c>
      <c r="AW274" s="70">
        <v>30</v>
      </c>
      <c r="AX274" s="133"/>
      <c r="AY274" s="133"/>
      <c r="AZ274" s="133"/>
      <c r="BA274" s="137" t="s">
        <v>539</v>
      </c>
      <c r="BB274" s="36">
        <v>10.33</v>
      </c>
      <c r="BD274" s="43" t="s">
        <v>453</v>
      </c>
      <c r="BH274" s="133"/>
      <c r="BN274" s="133"/>
    </row>
    <row r="275" spans="1:66" s="42" customFormat="1" hidden="1" x14ac:dyDescent="0.25">
      <c r="A275" s="186">
        <v>1285</v>
      </c>
      <c r="B275" s="186" t="s">
        <v>923</v>
      </c>
      <c r="C275" s="186" t="s">
        <v>477</v>
      </c>
      <c r="D275" s="186" t="s">
        <v>425</v>
      </c>
      <c r="E275" s="186" t="s">
        <v>514</v>
      </c>
      <c r="F275" s="187"/>
      <c r="G275" s="187"/>
      <c r="H275" s="187"/>
      <c r="I275" s="187">
        <v>6.25</v>
      </c>
      <c r="J275" s="187"/>
      <c r="K275" s="187"/>
      <c r="L275" s="187"/>
      <c r="M275" s="187"/>
      <c r="N275" s="187">
        <v>8.75</v>
      </c>
      <c r="O275" s="187"/>
      <c r="P275" s="187"/>
      <c r="Q275" s="187"/>
      <c r="R275" s="187"/>
      <c r="S275" s="187">
        <v>8</v>
      </c>
      <c r="T275" s="83">
        <v>7.666666666666667</v>
      </c>
      <c r="U275" s="38">
        <v>0</v>
      </c>
      <c r="V275" s="38">
        <v>0</v>
      </c>
      <c r="W275" s="38">
        <v>0</v>
      </c>
      <c r="X275" s="38">
        <v>0</v>
      </c>
      <c r="Y275" s="187">
        <v>10.130000000000001</v>
      </c>
      <c r="Z275" s="187">
        <v>12</v>
      </c>
      <c r="AA275" s="187"/>
      <c r="AB275" s="187"/>
      <c r="AC275" s="187"/>
      <c r="AD275" s="187">
        <v>13.125</v>
      </c>
      <c r="AE275" s="187">
        <v>18</v>
      </c>
      <c r="AF275" s="187"/>
      <c r="AG275" s="145">
        <v>13.276</v>
      </c>
      <c r="AH275" s="75">
        <v>2</v>
      </c>
      <c r="AI275" s="75">
        <v>2</v>
      </c>
      <c r="AJ275" s="75">
        <v>4</v>
      </c>
      <c r="AK275" s="75">
        <v>1</v>
      </c>
      <c r="AL275" s="75">
        <v>9</v>
      </c>
      <c r="AM275" s="187">
        <v>14</v>
      </c>
      <c r="AN275" s="187"/>
      <c r="AO275" s="131">
        <v>1</v>
      </c>
      <c r="AP275" s="187">
        <v>0</v>
      </c>
      <c r="AQ275" s="187"/>
      <c r="AR275" s="75">
        <v>0</v>
      </c>
      <c r="AS275" s="187">
        <v>11.25</v>
      </c>
      <c r="AT275" s="187"/>
      <c r="AU275" s="75">
        <v>2</v>
      </c>
      <c r="AV275" s="74">
        <v>10.110588235294117</v>
      </c>
      <c r="AW275" s="70">
        <v>30</v>
      </c>
      <c r="AX275" s="133"/>
      <c r="AY275" s="133"/>
      <c r="AZ275" s="133"/>
      <c r="BA275" s="137" t="s">
        <v>539</v>
      </c>
      <c r="BB275" s="36">
        <v>9.5500000000000007</v>
      </c>
      <c r="BD275" s="43" t="s">
        <v>477</v>
      </c>
      <c r="BH275" s="133"/>
      <c r="BN275" s="133"/>
    </row>
    <row r="276" spans="1:66" s="42" customFormat="1" hidden="1" x14ac:dyDescent="0.25">
      <c r="A276" s="186">
        <v>1292</v>
      </c>
      <c r="B276" s="186" t="s">
        <v>924</v>
      </c>
      <c r="C276" s="186" t="s">
        <v>925</v>
      </c>
      <c r="D276" s="186" t="s">
        <v>351</v>
      </c>
      <c r="E276" s="186" t="s">
        <v>514</v>
      </c>
      <c r="F276" s="187"/>
      <c r="G276" s="187"/>
      <c r="H276" s="187"/>
      <c r="I276" s="187">
        <v>5.25</v>
      </c>
      <c r="J276" s="187"/>
      <c r="K276" s="187"/>
      <c r="L276" s="187"/>
      <c r="M276" s="187"/>
      <c r="N276" s="187">
        <v>7.75</v>
      </c>
      <c r="O276" s="187"/>
      <c r="P276" s="187"/>
      <c r="Q276" s="187"/>
      <c r="R276" s="187"/>
      <c r="S276" s="187">
        <v>8.5</v>
      </c>
      <c r="T276" s="83">
        <v>7.166666666666667</v>
      </c>
      <c r="U276" s="38">
        <v>0</v>
      </c>
      <c r="V276" s="38">
        <v>0</v>
      </c>
      <c r="W276" s="38">
        <v>0</v>
      </c>
      <c r="X276" s="38">
        <v>0</v>
      </c>
      <c r="Y276" s="187">
        <v>11.55</v>
      </c>
      <c r="Z276" s="187">
        <v>12</v>
      </c>
      <c r="AA276" s="187"/>
      <c r="AB276" s="187"/>
      <c r="AC276" s="187"/>
      <c r="AD276" s="187">
        <v>11</v>
      </c>
      <c r="AE276" s="187">
        <v>18</v>
      </c>
      <c r="AF276" s="187"/>
      <c r="AG276" s="145">
        <v>12.709999999999999</v>
      </c>
      <c r="AH276" s="75">
        <v>2</v>
      </c>
      <c r="AI276" s="75">
        <v>2</v>
      </c>
      <c r="AJ276" s="75">
        <v>4</v>
      </c>
      <c r="AK276" s="75">
        <v>1</v>
      </c>
      <c r="AL276" s="75">
        <v>9</v>
      </c>
      <c r="AM276" s="187">
        <v>16</v>
      </c>
      <c r="AN276" s="187"/>
      <c r="AO276" s="131">
        <v>1</v>
      </c>
      <c r="AP276" s="187">
        <v>0</v>
      </c>
      <c r="AQ276" s="187"/>
      <c r="AR276" s="75">
        <v>0</v>
      </c>
      <c r="AS276" s="187">
        <v>13.5</v>
      </c>
      <c r="AT276" s="187"/>
      <c r="AU276" s="75">
        <v>2</v>
      </c>
      <c r="AV276" s="74">
        <v>10.061764705882354</v>
      </c>
      <c r="AW276" s="70">
        <v>30</v>
      </c>
      <c r="AX276" s="133"/>
      <c r="AY276" s="133"/>
      <c r="AZ276" s="133"/>
      <c r="BA276" s="137" t="s">
        <v>539</v>
      </c>
      <c r="BB276" s="36">
        <v>10.06</v>
      </c>
      <c r="BD276" s="43" t="s">
        <v>925</v>
      </c>
      <c r="BH276" s="133"/>
      <c r="BN276" s="133"/>
    </row>
    <row r="277" spans="1:66" s="42" customFormat="1" hidden="1" x14ac:dyDescent="0.25">
      <c r="A277" s="186">
        <v>1297</v>
      </c>
      <c r="B277" s="186" t="s">
        <v>926</v>
      </c>
      <c r="C277" s="186" t="s">
        <v>459</v>
      </c>
      <c r="D277" s="186" t="s">
        <v>86</v>
      </c>
      <c r="E277" s="186" t="s">
        <v>515</v>
      </c>
      <c r="F277" s="187"/>
      <c r="G277" s="187"/>
      <c r="H277" s="187"/>
      <c r="I277" s="187">
        <v>12.25</v>
      </c>
      <c r="J277" s="187"/>
      <c r="K277" s="187"/>
      <c r="L277" s="187"/>
      <c r="M277" s="187"/>
      <c r="N277" s="187">
        <v>9.3800000000000008</v>
      </c>
      <c r="O277" s="187"/>
      <c r="P277" s="187"/>
      <c r="Q277" s="187"/>
      <c r="R277" s="187"/>
      <c r="S277" s="187">
        <v>8.6300000000000008</v>
      </c>
      <c r="T277" s="83">
        <v>10.086666666666668</v>
      </c>
      <c r="U277" s="38">
        <v>6</v>
      </c>
      <c r="V277" s="38">
        <v>0</v>
      </c>
      <c r="W277" s="38">
        <v>0</v>
      </c>
      <c r="X277" s="38">
        <v>18</v>
      </c>
      <c r="Y277" s="187">
        <v>10.67</v>
      </c>
      <c r="Z277" s="187">
        <v>7.5</v>
      </c>
      <c r="AA277" s="187"/>
      <c r="AB277" s="187"/>
      <c r="AC277" s="187"/>
      <c r="AD277" s="187">
        <v>6.25</v>
      </c>
      <c r="AE277" s="187">
        <v>19</v>
      </c>
      <c r="AF277" s="187"/>
      <c r="AG277" s="145">
        <v>9.9340000000000011</v>
      </c>
      <c r="AH277" s="75">
        <v>2</v>
      </c>
      <c r="AI277" s="75">
        <v>0</v>
      </c>
      <c r="AJ277" s="75">
        <v>0</v>
      </c>
      <c r="AK277" s="75">
        <v>1</v>
      </c>
      <c r="AL277" s="75">
        <v>3</v>
      </c>
      <c r="AM277" s="187">
        <v>12</v>
      </c>
      <c r="AN277" s="187"/>
      <c r="AO277" s="131">
        <v>1</v>
      </c>
      <c r="AP277" s="187">
        <v>0</v>
      </c>
      <c r="AQ277" s="187"/>
      <c r="AR277" s="75">
        <v>0</v>
      </c>
      <c r="AS277" s="187">
        <v>11.75</v>
      </c>
      <c r="AT277" s="187"/>
      <c r="AU277" s="75">
        <v>2</v>
      </c>
      <c r="AV277" s="74">
        <v>10.350000000000001</v>
      </c>
      <c r="AW277" s="70">
        <v>30</v>
      </c>
      <c r="AX277" s="133"/>
      <c r="AY277" s="133"/>
      <c r="AZ277" s="133"/>
      <c r="BA277" s="137" t="s">
        <v>539</v>
      </c>
      <c r="BB277" s="36">
        <v>10.35</v>
      </c>
      <c r="BD277" s="43" t="s">
        <v>459</v>
      </c>
      <c r="BH277" s="133"/>
      <c r="BN277" s="133"/>
    </row>
    <row r="278" spans="1:66" s="42" customFormat="1" hidden="1" x14ac:dyDescent="0.25">
      <c r="A278" s="186">
        <v>1303</v>
      </c>
      <c r="B278" s="186" t="s">
        <v>927</v>
      </c>
      <c r="C278" s="186" t="s">
        <v>928</v>
      </c>
      <c r="D278" s="186" t="s">
        <v>362</v>
      </c>
      <c r="E278" s="186" t="s">
        <v>515</v>
      </c>
      <c r="F278" s="187"/>
      <c r="G278" s="187"/>
      <c r="H278" s="187"/>
      <c r="I278" s="187">
        <v>10</v>
      </c>
      <c r="J278" s="187"/>
      <c r="K278" s="187">
        <v>7.5</v>
      </c>
      <c r="L278" s="187"/>
      <c r="M278" s="187"/>
      <c r="N278" s="187">
        <v>7.5</v>
      </c>
      <c r="O278" s="187"/>
      <c r="P278" s="187"/>
      <c r="Q278" s="187"/>
      <c r="R278" s="187"/>
      <c r="S278" s="187">
        <v>11.63</v>
      </c>
      <c r="T278" s="83">
        <v>9.7100000000000009</v>
      </c>
      <c r="U278" s="38">
        <v>6</v>
      </c>
      <c r="V278" s="38">
        <v>0</v>
      </c>
      <c r="W278" s="38">
        <v>6</v>
      </c>
      <c r="X278" s="38">
        <v>12</v>
      </c>
      <c r="Y278" s="188">
        <v>12</v>
      </c>
      <c r="Z278" s="188">
        <v>9</v>
      </c>
      <c r="AA278" s="188"/>
      <c r="AB278" s="188"/>
      <c r="AC278" s="188"/>
      <c r="AD278" s="188">
        <v>5.5</v>
      </c>
      <c r="AE278" s="188">
        <v>18</v>
      </c>
      <c r="AF278" s="188"/>
      <c r="AG278" s="189">
        <v>10</v>
      </c>
      <c r="AH278" s="75">
        <v>2</v>
      </c>
      <c r="AI278" s="75">
        <v>0</v>
      </c>
      <c r="AJ278" s="75">
        <v>0</v>
      </c>
      <c r="AK278" s="75">
        <v>1</v>
      </c>
      <c r="AL278" s="75">
        <v>9</v>
      </c>
      <c r="AM278" s="187">
        <v>10</v>
      </c>
      <c r="AN278" s="187"/>
      <c r="AO278" s="131">
        <v>1</v>
      </c>
      <c r="AP278" s="187">
        <v>0</v>
      </c>
      <c r="AQ278" s="187"/>
      <c r="AR278" s="75">
        <v>0</v>
      </c>
      <c r="AS278" s="187">
        <v>10</v>
      </c>
      <c r="AT278" s="187"/>
      <c r="AU278" s="75">
        <v>2</v>
      </c>
      <c r="AV278" s="74">
        <v>9.8464705882352952</v>
      </c>
      <c r="AW278" s="70">
        <v>24</v>
      </c>
      <c r="AX278" s="84"/>
      <c r="AY278" s="84"/>
      <c r="AZ278" s="84"/>
      <c r="BA278" s="137" t="s">
        <v>539</v>
      </c>
      <c r="BB278" s="36">
        <v>9.85</v>
      </c>
      <c r="BD278" s="43" t="s">
        <v>928</v>
      </c>
      <c r="BH278" s="133"/>
      <c r="BN278" s="133"/>
    </row>
    <row r="279" spans="1:66" s="42" customFormat="1" hidden="1" x14ac:dyDescent="0.25">
      <c r="A279" s="186">
        <v>1306</v>
      </c>
      <c r="B279" s="186" t="s">
        <v>929</v>
      </c>
      <c r="C279" s="186" t="s">
        <v>930</v>
      </c>
      <c r="D279" s="186" t="s">
        <v>431</v>
      </c>
      <c r="E279" s="186" t="s">
        <v>515</v>
      </c>
      <c r="F279" s="187"/>
      <c r="G279" s="187"/>
      <c r="H279" s="187"/>
      <c r="I279" s="187">
        <v>8</v>
      </c>
      <c r="J279" s="187"/>
      <c r="K279" s="187"/>
      <c r="L279" s="187"/>
      <c r="M279" s="187"/>
      <c r="N279" s="187">
        <v>10.38</v>
      </c>
      <c r="O279" s="187"/>
      <c r="P279" s="187"/>
      <c r="Q279" s="187"/>
      <c r="R279" s="187"/>
      <c r="S279" s="187">
        <v>8.1300000000000008</v>
      </c>
      <c r="T279" s="83">
        <v>8.8366666666666678</v>
      </c>
      <c r="U279" s="38">
        <v>0</v>
      </c>
      <c r="V279" s="38">
        <v>6</v>
      </c>
      <c r="W279" s="38">
        <v>0</v>
      </c>
      <c r="X279" s="38">
        <v>6</v>
      </c>
      <c r="Y279" s="187">
        <v>14.07</v>
      </c>
      <c r="Z279" s="187">
        <v>6.5</v>
      </c>
      <c r="AA279" s="187"/>
      <c r="AB279" s="187"/>
      <c r="AC279" s="187"/>
      <c r="AD279" s="187">
        <v>10</v>
      </c>
      <c r="AE279" s="187">
        <v>20</v>
      </c>
      <c r="AF279" s="187"/>
      <c r="AG279" s="145">
        <v>12.114000000000001</v>
      </c>
      <c r="AH279" s="75">
        <v>2</v>
      </c>
      <c r="AI279" s="75">
        <v>0</v>
      </c>
      <c r="AJ279" s="75">
        <v>4</v>
      </c>
      <c r="AK279" s="75">
        <v>1</v>
      </c>
      <c r="AL279" s="75">
        <v>9</v>
      </c>
      <c r="AM279" s="187">
        <v>15</v>
      </c>
      <c r="AN279" s="187"/>
      <c r="AO279" s="131">
        <v>1</v>
      </c>
      <c r="AP279" s="187">
        <v>0</v>
      </c>
      <c r="AQ279" s="187"/>
      <c r="AR279" s="75">
        <v>0</v>
      </c>
      <c r="AS279" s="187">
        <v>10.25</v>
      </c>
      <c r="AT279" s="187"/>
      <c r="AU279" s="75">
        <v>2</v>
      </c>
      <c r="AV279" s="74">
        <v>10.329411764705883</v>
      </c>
      <c r="AW279" s="70">
        <v>30</v>
      </c>
      <c r="AX279" s="133"/>
      <c r="AY279" s="133"/>
      <c r="AZ279" s="133"/>
      <c r="BA279" s="137" t="s">
        <v>539</v>
      </c>
      <c r="BB279" s="36">
        <v>10.33</v>
      </c>
      <c r="BD279" s="43" t="s">
        <v>930</v>
      </c>
      <c r="BH279" s="133"/>
      <c r="BN279" s="133"/>
    </row>
    <row r="280" spans="1:66" s="42" customFormat="1" hidden="1" x14ac:dyDescent="0.25">
      <c r="A280" s="186">
        <v>1308</v>
      </c>
      <c r="B280" s="186" t="s">
        <v>931</v>
      </c>
      <c r="C280" s="186" t="s">
        <v>432</v>
      </c>
      <c r="D280" s="186" t="s">
        <v>367</v>
      </c>
      <c r="E280" s="186" t="s">
        <v>515</v>
      </c>
      <c r="F280" s="187"/>
      <c r="G280" s="187"/>
      <c r="H280" s="187"/>
      <c r="I280" s="187">
        <v>7.5</v>
      </c>
      <c r="J280" s="187"/>
      <c r="K280" s="187"/>
      <c r="L280" s="187"/>
      <c r="M280" s="187"/>
      <c r="N280" s="187">
        <v>11.5</v>
      </c>
      <c r="O280" s="187"/>
      <c r="P280" s="187"/>
      <c r="Q280" s="187"/>
      <c r="R280" s="187"/>
      <c r="S280" s="187">
        <v>9</v>
      </c>
      <c r="T280" s="83">
        <v>9.3333333333333339</v>
      </c>
      <c r="U280" s="38">
        <v>0</v>
      </c>
      <c r="V280" s="38">
        <v>6</v>
      </c>
      <c r="W280" s="38">
        <v>0</v>
      </c>
      <c r="X280" s="38">
        <v>6</v>
      </c>
      <c r="Y280" s="187">
        <v>11.5</v>
      </c>
      <c r="Z280" s="187">
        <v>13.5</v>
      </c>
      <c r="AA280" s="187"/>
      <c r="AB280" s="187"/>
      <c r="AC280" s="187"/>
      <c r="AD280" s="187">
        <v>8.5</v>
      </c>
      <c r="AE280" s="187">
        <v>13</v>
      </c>
      <c r="AF280" s="187"/>
      <c r="AG280" s="145">
        <v>11</v>
      </c>
      <c r="AH280" s="75">
        <v>2</v>
      </c>
      <c r="AI280" s="75">
        <v>2</v>
      </c>
      <c r="AJ280" s="75">
        <v>0</v>
      </c>
      <c r="AK280" s="75">
        <v>1</v>
      </c>
      <c r="AL280" s="75">
        <v>9</v>
      </c>
      <c r="AM280" s="187">
        <v>12</v>
      </c>
      <c r="AN280" s="187"/>
      <c r="AO280" s="131">
        <v>1</v>
      </c>
      <c r="AP280" s="187">
        <v>0</v>
      </c>
      <c r="AQ280" s="187"/>
      <c r="AR280" s="75">
        <v>0</v>
      </c>
      <c r="AS280" s="187">
        <v>12</v>
      </c>
      <c r="AT280" s="187"/>
      <c r="AU280" s="75">
        <v>2</v>
      </c>
      <c r="AV280" s="74">
        <v>10.294117647058824</v>
      </c>
      <c r="AW280" s="70">
        <v>30</v>
      </c>
      <c r="AX280" s="133"/>
      <c r="AY280" s="133"/>
      <c r="AZ280" s="133"/>
      <c r="BA280" s="137" t="s">
        <v>539</v>
      </c>
      <c r="BB280" s="36">
        <v>10.29</v>
      </c>
      <c r="BD280" s="43" t="s">
        <v>432</v>
      </c>
      <c r="BH280" s="133"/>
      <c r="BN280" s="133"/>
    </row>
    <row r="281" spans="1:66" s="42" customFormat="1" hidden="1" x14ac:dyDescent="0.25">
      <c r="A281" s="186">
        <v>1310</v>
      </c>
      <c r="B281" s="186" t="s">
        <v>932</v>
      </c>
      <c r="C281" s="186" t="s">
        <v>933</v>
      </c>
      <c r="D281" s="186" t="s">
        <v>341</v>
      </c>
      <c r="E281" s="186" t="s">
        <v>515</v>
      </c>
      <c r="F281" s="187"/>
      <c r="G281" s="187"/>
      <c r="H281" s="187"/>
      <c r="I281" s="187">
        <v>10</v>
      </c>
      <c r="J281" s="187"/>
      <c r="K281" s="187"/>
      <c r="L281" s="187"/>
      <c r="M281" s="187"/>
      <c r="N281" s="187">
        <v>8.25</v>
      </c>
      <c r="O281" s="187"/>
      <c r="P281" s="187"/>
      <c r="Q281" s="187"/>
      <c r="R281" s="187"/>
      <c r="S281" s="187">
        <v>10.130000000000001</v>
      </c>
      <c r="T281" s="83">
        <v>9.4600000000000009</v>
      </c>
      <c r="U281" s="38">
        <v>6</v>
      </c>
      <c r="V281" s="38">
        <v>0</v>
      </c>
      <c r="W281" s="38">
        <v>6</v>
      </c>
      <c r="X281" s="38">
        <v>12</v>
      </c>
      <c r="Y281" s="187">
        <v>9</v>
      </c>
      <c r="Z281" s="187">
        <v>10.5</v>
      </c>
      <c r="AA281" s="187"/>
      <c r="AB281" s="187"/>
      <c r="AC281" s="187"/>
      <c r="AD281" s="187">
        <v>10</v>
      </c>
      <c r="AE281" s="187">
        <v>11</v>
      </c>
      <c r="AF281" s="187"/>
      <c r="AG281" s="145">
        <v>10.1</v>
      </c>
      <c r="AH281" s="75">
        <v>0</v>
      </c>
      <c r="AI281" s="75">
        <v>2</v>
      </c>
      <c r="AJ281" s="75">
        <v>4</v>
      </c>
      <c r="AK281" s="75">
        <v>1</v>
      </c>
      <c r="AL281" s="75">
        <v>9</v>
      </c>
      <c r="AM281" s="187">
        <v>17</v>
      </c>
      <c r="AN281" s="187"/>
      <c r="AO281" s="131">
        <v>1</v>
      </c>
      <c r="AP281" s="187">
        <v>0</v>
      </c>
      <c r="AQ281" s="187"/>
      <c r="AR281" s="75">
        <v>0</v>
      </c>
      <c r="AS281" s="187">
        <v>13</v>
      </c>
      <c r="AT281" s="187"/>
      <c r="AU281" s="75">
        <v>2</v>
      </c>
      <c r="AV281" s="74">
        <v>10.508235294117648</v>
      </c>
      <c r="AW281" s="70">
        <v>30</v>
      </c>
      <c r="AX281" s="133"/>
      <c r="AY281" s="133"/>
      <c r="AZ281" s="133"/>
      <c r="BA281" s="137" t="s">
        <v>539</v>
      </c>
      <c r="BB281" s="36">
        <v>10.51</v>
      </c>
      <c r="BD281" s="43" t="s">
        <v>933</v>
      </c>
      <c r="BH281" s="133"/>
      <c r="BN281" s="133"/>
    </row>
    <row r="282" spans="1:66" s="42" customFormat="1" hidden="1" x14ac:dyDescent="0.25">
      <c r="A282" s="186">
        <v>1314</v>
      </c>
      <c r="B282" s="186" t="s">
        <v>934</v>
      </c>
      <c r="C282" s="186" t="s">
        <v>935</v>
      </c>
      <c r="D282" s="186" t="s">
        <v>359</v>
      </c>
      <c r="E282" s="186" t="s">
        <v>515</v>
      </c>
      <c r="F282" s="187"/>
      <c r="G282" s="187"/>
      <c r="H282" s="187"/>
      <c r="I282" s="187">
        <v>8.5</v>
      </c>
      <c r="J282" s="187"/>
      <c r="K282" s="187">
        <v>9.1300000000000008</v>
      </c>
      <c r="L282" s="187"/>
      <c r="M282" s="187"/>
      <c r="N282" s="187">
        <v>9.1300000000000008</v>
      </c>
      <c r="O282" s="187"/>
      <c r="P282" s="187"/>
      <c r="Q282" s="187"/>
      <c r="R282" s="187"/>
      <c r="S282" s="187">
        <v>7.25</v>
      </c>
      <c r="T282" s="83">
        <v>8.2933333333333348</v>
      </c>
      <c r="U282" s="38">
        <v>0</v>
      </c>
      <c r="V282" s="38">
        <v>0</v>
      </c>
      <c r="W282" s="38">
        <v>0</v>
      </c>
      <c r="X282" s="38">
        <v>0</v>
      </c>
      <c r="Y282" s="188">
        <v>12</v>
      </c>
      <c r="Z282" s="188">
        <v>7</v>
      </c>
      <c r="AA282" s="188"/>
      <c r="AB282" s="188"/>
      <c r="AC282" s="188"/>
      <c r="AD282" s="188">
        <v>10.125</v>
      </c>
      <c r="AE282" s="188">
        <v>15</v>
      </c>
      <c r="AF282" s="188"/>
      <c r="AG282" s="189">
        <v>10.85</v>
      </c>
      <c r="AH282" s="75">
        <v>2</v>
      </c>
      <c r="AI282" s="75">
        <v>0</v>
      </c>
      <c r="AJ282" s="75">
        <v>4</v>
      </c>
      <c r="AK282" s="75">
        <v>1</v>
      </c>
      <c r="AL282" s="75">
        <v>9</v>
      </c>
      <c r="AM282" s="187">
        <v>15</v>
      </c>
      <c r="AN282" s="187"/>
      <c r="AO282" s="131">
        <v>1</v>
      </c>
      <c r="AP282" s="187">
        <v>0</v>
      </c>
      <c r="AQ282" s="187"/>
      <c r="AR282" s="75">
        <v>0</v>
      </c>
      <c r="AS282" s="187">
        <v>13</v>
      </c>
      <c r="AT282" s="187"/>
      <c r="AU282" s="75">
        <v>2</v>
      </c>
      <c r="AV282" s="74">
        <v>9.9935294117647064</v>
      </c>
      <c r="AW282" s="70">
        <v>12</v>
      </c>
      <c r="AX282" s="84"/>
      <c r="AY282" s="84"/>
      <c r="AZ282" s="84"/>
      <c r="BA282" s="137" t="s">
        <v>539</v>
      </c>
      <c r="BB282" s="36">
        <v>9.7100000000000009</v>
      </c>
      <c r="BD282" s="43" t="s">
        <v>935</v>
      </c>
      <c r="BH282" s="133"/>
      <c r="BN282" s="133"/>
    </row>
    <row r="283" spans="1:66" s="42" customFormat="1" hidden="1" x14ac:dyDescent="0.25">
      <c r="A283" s="186">
        <v>1316</v>
      </c>
      <c r="B283" s="186" t="s">
        <v>936</v>
      </c>
      <c r="C283" s="186" t="s">
        <v>295</v>
      </c>
      <c r="D283" s="186" t="s">
        <v>334</v>
      </c>
      <c r="E283" s="186" t="s">
        <v>515</v>
      </c>
      <c r="F283" s="187"/>
      <c r="G283" s="187"/>
      <c r="H283" s="187"/>
      <c r="I283" s="187">
        <v>11</v>
      </c>
      <c r="J283" s="187"/>
      <c r="K283" s="187">
        <v>10.5</v>
      </c>
      <c r="L283" s="187"/>
      <c r="M283" s="187"/>
      <c r="N283" s="187">
        <v>10.5</v>
      </c>
      <c r="O283" s="187"/>
      <c r="P283" s="187"/>
      <c r="Q283" s="187"/>
      <c r="R283" s="187"/>
      <c r="S283" s="187">
        <v>8.5</v>
      </c>
      <c r="T283" s="83">
        <v>10</v>
      </c>
      <c r="U283" s="38">
        <v>6</v>
      </c>
      <c r="V283" s="38">
        <v>6</v>
      </c>
      <c r="W283" s="38">
        <v>0</v>
      </c>
      <c r="X283" s="38">
        <v>18</v>
      </c>
      <c r="Y283" s="187">
        <v>12</v>
      </c>
      <c r="Z283" s="187"/>
      <c r="AA283" s="187"/>
      <c r="AB283" s="187"/>
      <c r="AC283" s="187"/>
      <c r="AD283" s="187"/>
      <c r="AE283" s="187">
        <v>19</v>
      </c>
      <c r="AF283" s="187"/>
      <c r="AG283" s="145">
        <v>6.2</v>
      </c>
      <c r="AH283" s="75">
        <v>2</v>
      </c>
      <c r="AI283" s="75">
        <v>0</v>
      </c>
      <c r="AJ283" s="75">
        <v>0</v>
      </c>
      <c r="AK283" s="75">
        <v>1</v>
      </c>
      <c r="AL283" s="75">
        <v>3</v>
      </c>
      <c r="AM283" s="187">
        <v>16</v>
      </c>
      <c r="AN283" s="187"/>
      <c r="AO283" s="131">
        <v>1</v>
      </c>
      <c r="AP283" s="187">
        <v>0</v>
      </c>
      <c r="AQ283" s="187"/>
      <c r="AR283" s="75">
        <v>0</v>
      </c>
      <c r="AS283" s="187">
        <v>10</v>
      </c>
      <c r="AT283" s="187"/>
      <c r="AU283" s="75">
        <v>2</v>
      </c>
      <c r="AV283" s="74">
        <v>9.235294117647058</v>
      </c>
      <c r="AW283" s="70">
        <v>24</v>
      </c>
      <c r="AX283" s="84"/>
      <c r="AY283" s="84"/>
      <c r="AZ283" s="84"/>
      <c r="BA283" s="137" t="s">
        <v>539</v>
      </c>
      <c r="BB283" s="36">
        <v>9.94</v>
      </c>
      <c r="BD283" s="43" t="s">
        <v>295</v>
      </c>
      <c r="BH283" s="133"/>
      <c r="BN283" s="133"/>
    </row>
    <row r="284" spans="1:66" s="42" customFormat="1" hidden="1" x14ac:dyDescent="0.25">
      <c r="A284" s="186">
        <v>1336</v>
      </c>
      <c r="B284" s="186" t="s">
        <v>937</v>
      </c>
      <c r="C284" s="186" t="s">
        <v>464</v>
      </c>
      <c r="D284" s="186" t="s">
        <v>483</v>
      </c>
      <c r="E284" s="186" t="s">
        <v>517</v>
      </c>
      <c r="F284" s="187"/>
      <c r="G284" s="187"/>
      <c r="H284" s="187"/>
      <c r="I284" s="187">
        <v>8.5</v>
      </c>
      <c r="J284" s="187"/>
      <c r="K284" s="187">
        <v>8.1300000000000008</v>
      </c>
      <c r="L284" s="187"/>
      <c r="M284" s="187"/>
      <c r="N284" s="187">
        <v>8.1300000000000008</v>
      </c>
      <c r="O284" s="187"/>
      <c r="P284" s="187"/>
      <c r="Q284" s="187"/>
      <c r="R284" s="187"/>
      <c r="S284" s="187">
        <v>10.75</v>
      </c>
      <c r="T284" s="83">
        <v>9.1266666666666669</v>
      </c>
      <c r="U284" s="38">
        <v>0</v>
      </c>
      <c r="V284" s="38">
        <v>0</v>
      </c>
      <c r="W284" s="38">
        <v>6</v>
      </c>
      <c r="X284" s="38">
        <v>6</v>
      </c>
      <c r="Y284" s="187">
        <v>13.92</v>
      </c>
      <c r="Z284" s="187">
        <v>12</v>
      </c>
      <c r="AA284" s="187"/>
      <c r="AB284" s="187"/>
      <c r="AC284" s="187"/>
      <c r="AD284" s="187">
        <v>6.75</v>
      </c>
      <c r="AE284" s="187">
        <v>15</v>
      </c>
      <c r="AF284" s="187"/>
      <c r="AG284" s="145">
        <v>10.884</v>
      </c>
      <c r="AH284" s="75">
        <v>2</v>
      </c>
      <c r="AI284" s="75">
        <v>2</v>
      </c>
      <c r="AJ284" s="75">
        <v>0</v>
      </c>
      <c r="AK284" s="75">
        <v>1</v>
      </c>
      <c r="AL284" s="75">
        <v>9</v>
      </c>
      <c r="AM284" s="187">
        <v>20</v>
      </c>
      <c r="AN284" s="187"/>
      <c r="AO284" s="131">
        <v>1</v>
      </c>
      <c r="AP284" s="187">
        <v>8</v>
      </c>
      <c r="AQ284" s="187"/>
      <c r="AR284" s="75">
        <v>0</v>
      </c>
      <c r="AS284" s="187">
        <v>0</v>
      </c>
      <c r="AT284" s="187"/>
      <c r="AU284" s="75">
        <v>0</v>
      </c>
      <c r="AV284" s="74">
        <v>10.150588235294117</v>
      </c>
      <c r="AW284" s="70">
        <v>30</v>
      </c>
      <c r="AX284" s="84"/>
      <c r="AY284" s="84"/>
      <c r="AZ284" s="84"/>
      <c r="BA284" s="137" t="s">
        <v>539</v>
      </c>
      <c r="BB284" s="36">
        <v>9.94</v>
      </c>
      <c r="BD284" s="43" t="s">
        <v>464</v>
      </c>
      <c r="BH284" s="133"/>
      <c r="BN284" s="133"/>
    </row>
    <row r="285" spans="1:66" s="42" customFormat="1" hidden="1" x14ac:dyDescent="0.25">
      <c r="A285" s="186">
        <v>1344</v>
      </c>
      <c r="B285" s="186" t="s">
        <v>938</v>
      </c>
      <c r="C285" s="186" t="s">
        <v>939</v>
      </c>
      <c r="D285" s="186" t="s">
        <v>452</v>
      </c>
      <c r="E285" s="186" t="s">
        <v>522</v>
      </c>
      <c r="F285" s="187"/>
      <c r="G285" s="187"/>
      <c r="H285" s="187"/>
      <c r="I285" s="187">
        <v>10</v>
      </c>
      <c r="J285" s="187"/>
      <c r="K285" s="187"/>
      <c r="L285" s="187"/>
      <c r="M285" s="187"/>
      <c r="N285" s="187">
        <v>10.65</v>
      </c>
      <c r="O285" s="187"/>
      <c r="P285" s="187"/>
      <c r="Q285" s="187"/>
      <c r="R285" s="187"/>
      <c r="S285" s="187">
        <v>5.13</v>
      </c>
      <c r="T285" s="83">
        <v>8.5933333333333319</v>
      </c>
      <c r="U285" s="38">
        <v>6</v>
      </c>
      <c r="V285" s="38">
        <v>6</v>
      </c>
      <c r="W285" s="38">
        <v>0</v>
      </c>
      <c r="X285" s="38">
        <v>12</v>
      </c>
      <c r="Y285" s="187">
        <v>10.5</v>
      </c>
      <c r="Z285" s="187">
        <v>14</v>
      </c>
      <c r="AA285" s="187"/>
      <c r="AB285" s="187"/>
      <c r="AC285" s="187"/>
      <c r="AD285" s="187">
        <v>6.63</v>
      </c>
      <c r="AE285" s="187">
        <v>16</v>
      </c>
      <c r="AF285" s="187"/>
      <c r="AG285" s="145">
        <v>10.751999999999999</v>
      </c>
      <c r="AH285" s="75">
        <v>2</v>
      </c>
      <c r="AI285" s="75">
        <v>2</v>
      </c>
      <c r="AJ285" s="75">
        <v>0</v>
      </c>
      <c r="AK285" s="75">
        <v>1</v>
      </c>
      <c r="AL285" s="75">
        <v>9</v>
      </c>
      <c r="AM285" s="187">
        <v>17</v>
      </c>
      <c r="AN285" s="187"/>
      <c r="AO285" s="131">
        <v>1</v>
      </c>
      <c r="AP285" s="187">
        <v>0</v>
      </c>
      <c r="AQ285" s="187"/>
      <c r="AR285" s="75">
        <v>0</v>
      </c>
      <c r="AS285" s="187">
        <v>11</v>
      </c>
      <c r="AT285" s="187"/>
      <c r="AU285" s="75">
        <v>2</v>
      </c>
      <c r="AV285" s="74">
        <v>10.005882352941175</v>
      </c>
      <c r="AW285" s="70">
        <v>30</v>
      </c>
      <c r="AX285" s="133"/>
      <c r="AY285" s="133"/>
      <c r="AZ285" s="133"/>
      <c r="BA285" s="137" t="s">
        <v>539</v>
      </c>
      <c r="BB285" s="36">
        <v>10</v>
      </c>
      <c r="BD285" s="43" t="s">
        <v>939</v>
      </c>
      <c r="BH285" s="133"/>
      <c r="BN285" s="133"/>
    </row>
    <row r="286" spans="1:66" s="42" customFormat="1" hidden="1" x14ac:dyDescent="0.25">
      <c r="A286" s="186">
        <v>1349</v>
      </c>
      <c r="B286" s="186" t="s">
        <v>940</v>
      </c>
      <c r="C286" s="186" t="s">
        <v>374</v>
      </c>
      <c r="D286" s="186" t="s">
        <v>74</v>
      </c>
      <c r="E286" s="186" t="s">
        <v>522</v>
      </c>
      <c r="F286" s="187"/>
      <c r="G286" s="187"/>
      <c r="H286" s="187"/>
      <c r="I286" s="187">
        <v>10.130000000000001</v>
      </c>
      <c r="J286" s="187"/>
      <c r="K286" s="187"/>
      <c r="L286" s="187"/>
      <c r="M286" s="187"/>
      <c r="N286" s="187">
        <v>12.03</v>
      </c>
      <c r="O286" s="187"/>
      <c r="P286" s="187"/>
      <c r="Q286" s="187"/>
      <c r="R286" s="187"/>
      <c r="S286" s="187">
        <v>7.75</v>
      </c>
      <c r="T286" s="83">
        <v>9.9700000000000006</v>
      </c>
      <c r="U286" s="38">
        <v>6</v>
      </c>
      <c r="V286" s="38">
        <v>6</v>
      </c>
      <c r="W286" s="38">
        <v>0</v>
      </c>
      <c r="X286" s="38">
        <v>12</v>
      </c>
      <c r="Y286" s="187">
        <v>10.5</v>
      </c>
      <c r="Z286" s="187">
        <v>12</v>
      </c>
      <c r="AA286" s="187"/>
      <c r="AB286" s="187"/>
      <c r="AC286" s="187"/>
      <c r="AD286" s="187">
        <v>6.38</v>
      </c>
      <c r="AE286" s="187">
        <v>19</v>
      </c>
      <c r="AF286" s="187"/>
      <c r="AG286" s="145">
        <v>10.852</v>
      </c>
      <c r="AH286" s="75">
        <v>2</v>
      </c>
      <c r="AI286" s="75">
        <v>2</v>
      </c>
      <c r="AJ286" s="75">
        <v>0</v>
      </c>
      <c r="AK286" s="75">
        <v>1</v>
      </c>
      <c r="AL286" s="75">
        <v>9</v>
      </c>
      <c r="AM286" s="187">
        <v>16</v>
      </c>
      <c r="AN286" s="187"/>
      <c r="AO286" s="131">
        <v>1</v>
      </c>
      <c r="AP286" s="187">
        <v>0</v>
      </c>
      <c r="AQ286" s="187"/>
      <c r="AR286" s="75">
        <v>0</v>
      </c>
      <c r="AS286" s="187">
        <v>10.75</v>
      </c>
      <c r="AT286" s="187"/>
      <c r="AU286" s="75">
        <v>2</v>
      </c>
      <c r="AV286" s="74">
        <v>10.675882352941176</v>
      </c>
      <c r="AW286" s="70">
        <v>30</v>
      </c>
      <c r="AX286" s="133"/>
      <c r="AY286" s="133"/>
      <c r="AZ286" s="133"/>
      <c r="BA286" s="137" t="s">
        <v>539</v>
      </c>
      <c r="BB286" s="36">
        <v>10.67</v>
      </c>
      <c r="BD286" s="43" t="s">
        <v>374</v>
      </c>
      <c r="BH286" s="133"/>
      <c r="BN286" s="133"/>
    </row>
    <row r="287" spans="1:66" s="42" customFormat="1" hidden="1" x14ac:dyDescent="0.25">
      <c r="A287" s="186">
        <v>1355</v>
      </c>
      <c r="B287" s="186" t="s">
        <v>941</v>
      </c>
      <c r="C287" s="186" t="s">
        <v>377</v>
      </c>
      <c r="D287" s="186" t="s">
        <v>332</v>
      </c>
      <c r="E287" s="186" t="s">
        <v>522</v>
      </c>
      <c r="F287" s="187"/>
      <c r="G287" s="187"/>
      <c r="H287" s="187"/>
      <c r="I287" s="187">
        <v>10</v>
      </c>
      <c r="J287" s="187"/>
      <c r="K287" s="187"/>
      <c r="L287" s="187"/>
      <c r="M287" s="187"/>
      <c r="N287" s="187">
        <v>9.5500000000000007</v>
      </c>
      <c r="O287" s="187"/>
      <c r="P287" s="187"/>
      <c r="Q287" s="187"/>
      <c r="R287" s="187"/>
      <c r="S287" s="187">
        <v>6</v>
      </c>
      <c r="T287" s="83">
        <v>8.5166666666666675</v>
      </c>
      <c r="U287" s="38">
        <v>6</v>
      </c>
      <c r="V287" s="38">
        <v>0</v>
      </c>
      <c r="W287" s="38">
        <v>0</v>
      </c>
      <c r="X287" s="38">
        <v>6</v>
      </c>
      <c r="Y287" s="187">
        <v>9.5</v>
      </c>
      <c r="Z287" s="187">
        <v>12</v>
      </c>
      <c r="AA287" s="187"/>
      <c r="AB287" s="187"/>
      <c r="AC287" s="187"/>
      <c r="AD287" s="187">
        <v>5.25</v>
      </c>
      <c r="AE287" s="187">
        <v>15</v>
      </c>
      <c r="AF287" s="187"/>
      <c r="AG287" s="145">
        <v>9.4</v>
      </c>
      <c r="AH287" s="75">
        <v>0</v>
      </c>
      <c r="AI287" s="75">
        <v>2</v>
      </c>
      <c r="AJ287" s="75">
        <v>0</v>
      </c>
      <c r="AK287" s="75">
        <v>1</v>
      </c>
      <c r="AL287" s="75">
        <v>3</v>
      </c>
      <c r="AM287" s="187">
        <v>20</v>
      </c>
      <c r="AN287" s="187"/>
      <c r="AO287" s="131">
        <v>1</v>
      </c>
      <c r="AP287" s="187">
        <v>0</v>
      </c>
      <c r="AQ287" s="187"/>
      <c r="AR287" s="75">
        <v>0</v>
      </c>
      <c r="AS287" s="187">
        <v>15</v>
      </c>
      <c r="AT287" s="187"/>
      <c r="AU287" s="75">
        <v>2</v>
      </c>
      <c r="AV287" s="74">
        <v>10.214705882352941</v>
      </c>
      <c r="AW287" s="70">
        <v>30</v>
      </c>
      <c r="AX287" s="133"/>
      <c r="AY287" s="133"/>
      <c r="AZ287" s="133"/>
      <c r="BA287" s="137" t="s">
        <v>539</v>
      </c>
      <c r="BB287" s="36">
        <v>10.210000000000001</v>
      </c>
      <c r="BD287" s="43" t="s">
        <v>377</v>
      </c>
      <c r="BH287" s="133"/>
      <c r="BN287" s="133"/>
    </row>
    <row r="288" spans="1:66" s="42" customFormat="1" hidden="1" x14ac:dyDescent="0.25">
      <c r="A288" s="186">
        <v>1360</v>
      </c>
      <c r="B288" s="186" t="s">
        <v>942</v>
      </c>
      <c r="C288" s="186" t="s">
        <v>724</v>
      </c>
      <c r="D288" s="186" t="s">
        <v>943</v>
      </c>
      <c r="E288" s="186" t="s">
        <v>522</v>
      </c>
      <c r="F288" s="187"/>
      <c r="G288" s="187"/>
      <c r="H288" s="187"/>
      <c r="I288" s="187">
        <v>8.25</v>
      </c>
      <c r="J288" s="187"/>
      <c r="K288" s="187"/>
      <c r="L288" s="187"/>
      <c r="M288" s="187"/>
      <c r="N288" s="187">
        <v>9.2799999999999994</v>
      </c>
      <c r="O288" s="187"/>
      <c r="P288" s="187"/>
      <c r="Q288" s="187"/>
      <c r="R288" s="187"/>
      <c r="S288" s="187">
        <v>7.75</v>
      </c>
      <c r="T288" s="83">
        <v>8.4266666666666676</v>
      </c>
      <c r="U288" s="38">
        <v>0</v>
      </c>
      <c r="V288" s="38">
        <v>0</v>
      </c>
      <c r="W288" s="38">
        <v>0</v>
      </c>
      <c r="X288" s="38">
        <v>0</v>
      </c>
      <c r="Y288" s="187">
        <v>9.5</v>
      </c>
      <c r="Z288" s="187">
        <v>13</v>
      </c>
      <c r="AA288" s="187"/>
      <c r="AB288" s="187"/>
      <c r="AC288" s="187"/>
      <c r="AD288" s="187">
        <v>7.88</v>
      </c>
      <c r="AE288" s="187">
        <v>20</v>
      </c>
      <c r="AF288" s="187"/>
      <c r="AG288" s="145">
        <v>11.651999999999999</v>
      </c>
      <c r="AH288" s="75">
        <v>0</v>
      </c>
      <c r="AI288" s="75">
        <v>2</v>
      </c>
      <c r="AJ288" s="75">
        <v>0</v>
      </c>
      <c r="AK288" s="75">
        <v>1</v>
      </c>
      <c r="AL288" s="75">
        <v>9</v>
      </c>
      <c r="AM288" s="187">
        <v>15</v>
      </c>
      <c r="AN288" s="187"/>
      <c r="AO288" s="131">
        <v>1</v>
      </c>
      <c r="AP288" s="187">
        <v>0</v>
      </c>
      <c r="AQ288" s="187"/>
      <c r="AR288" s="75">
        <v>0</v>
      </c>
      <c r="AS288" s="187">
        <v>14.5</v>
      </c>
      <c r="AT288" s="187"/>
      <c r="AU288" s="75">
        <v>2</v>
      </c>
      <c r="AV288" s="74">
        <v>10.476470588235294</v>
      </c>
      <c r="AW288" s="70">
        <v>30</v>
      </c>
      <c r="AX288" s="133"/>
      <c r="AY288" s="133"/>
      <c r="AZ288" s="133"/>
      <c r="BA288" s="137" t="s">
        <v>539</v>
      </c>
      <c r="BB288" s="36">
        <v>10.48</v>
      </c>
      <c r="BD288" s="43" t="s">
        <v>724</v>
      </c>
      <c r="BH288" s="133"/>
      <c r="BN288" s="133"/>
    </row>
    <row r="289" spans="1:66" s="42" customFormat="1" hidden="1" x14ac:dyDescent="0.25">
      <c r="A289" s="186">
        <v>1366</v>
      </c>
      <c r="B289" s="186" t="s">
        <v>944</v>
      </c>
      <c r="C289" s="186" t="s">
        <v>945</v>
      </c>
      <c r="D289" s="186" t="s">
        <v>91</v>
      </c>
      <c r="E289" s="186" t="s">
        <v>522</v>
      </c>
      <c r="F289" s="187"/>
      <c r="G289" s="187"/>
      <c r="H289" s="187"/>
      <c r="I289" s="187">
        <v>10</v>
      </c>
      <c r="J289" s="187"/>
      <c r="K289" s="187"/>
      <c r="L289" s="187"/>
      <c r="M289" s="187"/>
      <c r="N289" s="187">
        <v>8.9499999999999993</v>
      </c>
      <c r="O289" s="187"/>
      <c r="P289" s="187"/>
      <c r="Q289" s="187"/>
      <c r="R289" s="187"/>
      <c r="S289" s="187">
        <v>9.1300000000000008</v>
      </c>
      <c r="T289" s="83">
        <v>9.36</v>
      </c>
      <c r="U289" s="38">
        <v>6</v>
      </c>
      <c r="V289" s="38">
        <v>0</v>
      </c>
      <c r="W289" s="38">
        <v>0</v>
      </c>
      <c r="X289" s="38">
        <v>6</v>
      </c>
      <c r="Y289" s="187">
        <v>12.25</v>
      </c>
      <c r="Z289" s="187">
        <v>13</v>
      </c>
      <c r="AA289" s="187"/>
      <c r="AB289" s="187"/>
      <c r="AC289" s="187"/>
      <c r="AD289" s="187">
        <v>7</v>
      </c>
      <c r="AE289" s="187">
        <v>11</v>
      </c>
      <c r="AF289" s="187"/>
      <c r="AG289" s="145">
        <v>10.050000000000001</v>
      </c>
      <c r="AH289" s="75">
        <v>2</v>
      </c>
      <c r="AI289" s="75">
        <v>2</v>
      </c>
      <c r="AJ289" s="75">
        <v>0</v>
      </c>
      <c r="AK289" s="75">
        <v>1</v>
      </c>
      <c r="AL289" s="75">
        <v>9</v>
      </c>
      <c r="AM289" s="187">
        <v>11</v>
      </c>
      <c r="AN289" s="187"/>
      <c r="AO289" s="131">
        <v>1</v>
      </c>
      <c r="AP289" s="187">
        <v>0</v>
      </c>
      <c r="AQ289" s="187"/>
      <c r="AR289" s="75">
        <v>0</v>
      </c>
      <c r="AS289" s="187">
        <v>12.5</v>
      </c>
      <c r="AT289" s="187"/>
      <c r="AU289" s="75">
        <v>2</v>
      </c>
      <c r="AV289" s="74">
        <v>10.028823529411765</v>
      </c>
      <c r="AW289" s="70">
        <v>30</v>
      </c>
      <c r="AX289" s="133"/>
      <c r="AY289" s="133"/>
      <c r="AZ289" s="133"/>
      <c r="BA289" s="137" t="s">
        <v>539</v>
      </c>
      <c r="BB289" s="36">
        <v>10.119999999999999</v>
      </c>
      <c r="BD289" s="43" t="s">
        <v>945</v>
      </c>
      <c r="BH289" s="133"/>
      <c r="BN289" s="133"/>
    </row>
    <row r="290" spans="1:66" s="42" customFormat="1" hidden="1" x14ac:dyDescent="0.25">
      <c r="A290" s="186">
        <v>1369</v>
      </c>
      <c r="B290" s="186" t="s">
        <v>946</v>
      </c>
      <c r="C290" s="186" t="s">
        <v>947</v>
      </c>
      <c r="D290" s="186" t="s">
        <v>394</v>
      </c>
      <c r="E290" s="186" t="s">
        <v>522</v>
      </c>
      <c r="F290" s="187"/>
      <c r="G290" s="187"/>
      <c r="H290" s="187"/>
      <c r="I290" s="187">
        <v>10</v>
      </c>
      <c r="J290" s="187"/>
      <c r="K290" s="187"/>
      <c r="L290" s="187"/>
      <c r="M290" s="187"/>
      <c r="N290" s="187">
        <v>9.1300000000000008</v>
      </c>
      <c r="O290" s="187"/>
      <c r="P290" s="187"/>
      <c r="Q290" s="187"/>
      <c r="R290" s="187"/>
      <c r="S290" s="187">
        <v>6.88</v>
      </c>
      <c r="T290" s="83">
        <v>8.67</v>
      </c>
      <c r="U290" s="38">
        <v>6</v>
      </c>
      <c r="V290" s="38">
        <v>0</v>
      </c>
      <c r="W290" s="38">
        <v>0</v>
      </c>
      <c r="X290" s="38">
        <v>6</v>
      </c>
      <c r="Y290" s="187">
        <v>11.5</v>
      </c>
      <c r="Z290" s="187">
        <v>12</v>
      </c>
      <c r="AA290" s="187"/>
      <c r="AB290" s="187"/>
      <c r="AC290" s="187"/>
      <c r="AD290" s="187">
        <v>6.75</v>
      </c>
      <c r="AE290" s="187">
        <v>16</v>
      </c>
      <c r="AF290" s="187"/>
      <c r="AG290" s="145">
        <v>10.6</v>
      </c>
      <c r="AH290" s="75">
        <v>2</v>
      </c>
      <c r="AI290" s="75">
        <v>2</v>
      </c>
      <c r="AJ290" s="75">
        <v>0</v>
      </c>
      <c r="AK290" s="75">
        <v>1</v>
      </c>
      <c r="AL290" s="75">
        <v>9</v>
      </c>
      <c r="AM290" s="187">
        <v>20</v>
      </c>
      <c r="AN290" s="187"/>
      <c r="AO290" s="131">
        <v>1</v>
      </c>
      <c r="AP290" s="187">
        <v>0</v>
      </c>
      <c r="AQ290" s="187"/>
      <c r="AR290" s="75">
        <v>0</v>
      </c>
      <c r="AS290" s="187">
        <v>11.5</v>
      </c>
      <c r="AT290" s="187"/>
      <c r="AU290" s="75">
        <v>2</v>
      </c>
      <c r="AV290" s="74">
        <v>10.237058823529411</v>
      </c>
      <c r="AW290" s="70">
        <v>30</v>
      </c>
      <c r="AX290" s="133"/>
      <c r="AY290" s="133"/>
      <c r="AZ290" s="133"/>
      <c r="BA290" s="137" t="s">
        <v>539</v>
      </c>
      <c r="BB290" s="36">
        <v>10.24</v>
      </c>
      <c r="BD290" s="43" t="s">
        <v>947</v>
      </c>
      <c r="BH290" s="133"/>
      <c r="BN290" s="133"/>
    </row>
    <row r="291" spans="1:66" s="42" customFormat="1" hidden="1" x14ac:dyDescent="0.25">
      <c r="A291" s="186">
        <v>1384</v>
      </c>
      <c r="B291" s="186" t="s">
        <v>948</v>
      </c>
      <c r="C291" s="186" t="s">
        <v>949</v>
      </c>
      <c r="D291" s="186" t="s">
        <v>950</v>
      </c>
      <c r="E291" s="186" t="s">
        <v>523</v>
      </c>
      <c r="F291" s="187"/>
      <c r="G291" s="187"/>
      <c r="H291" s="187"/>
      <c r="I291" s="187">
        <v>4.5</v>
      </c>
      <c r="J291" s="187"/>
      <c r="K291" s="187">
        <v>9.1300000000000008</v>
      </c>
      <c r="L291" s="187"/>
      <c r="M291" s="187"/>
      <c r="N291" s="187">
        <v>9.1300000000000008</v>
      </c>
      <c r="O291" s="187"/>
      <c r="P291" s="187"/>
      <c r="Q291" s="187"/>
      <c r="R291" s="187"/>
      <c r="S291" s="187">
        <v>8.25</v>
      </c>
      <c r="T291" s="83">
        <v>7.2933333333333339</v>
      </c>
      <c r="U291" s="38">
        <v>0</v>
      </c>
      <c r="V291" s="38">
        <v>0</v>
      </c>
      <c r="W291" s="38">
        <v>0</v>
      </c>
      <c r="X291" s="38">
        <v>0</v>
      </c>
      <c r="Y291" s="188">
        <v>15.6</v>
      </c>
      <c r="Z291" s="188">
        <v>14.25</v>
      </c>
      <c r="AA291" s="188"/>
      <c r="AB291" s="188"/>
      <c r="AC291" s="188"/>
      <c r="AD291" s="188">
        <v>3.75</v>
      </c>
      <c r="AE291" s="188">
        <v>13</v>
      </c>
      <c r="AF291" s="188"/>
      <c r="AG291" s="189">
        <v>10.07</v>
      </c>
      <c r="AH291" s="75">
        <v>2</v>
      </c>
      <c r="AI291" s="75">
        <v>2</v>
      </c>
      <c r="AJ291" s="75">
        <v>0</v>
      </c>
      <c r="AK291" s="75">
        <v>1</v>
      </c>
      <c r="AL291" s="75">
        <v>9</v>
      </c>
      <c r="AM291" s="187">
        <v>12</v>
      </c>
      <c r="AN291" s="187"/>
      <c r="AO291" s="131">
        <v>1</v>
      </c>
      <c r="AP291" s="187">
        <v>0</v>
      </c>
      <c r="AQ291" s="187"/>
      <c r="AR291" s="75">
        <v>0</v>
      </c>
      <c r="AS291" s="187">
        <v>11</v>
      </c>
      <c r="AT291" s="187"/>
      <c r="AU291" s="75">
        <v>2</v>
      </c>
      <c r="AV291" s="74">
        <v>8.8229411764705894</v>
      </c>
      <c r="AW291" s="70">
        <v>12</v>
      </c>
      <c r="AX291" s="84"/>
      <c r="AY291" s="84"/>
      <c r="AZ291" s="84"/>
      <c r="BA291" s="137" t="s">
        <v>539</v>
      </c>
      <c r="BB291" s="36">
        <v>8.82</v>
      </c>
      <c r="BD291" s="43" t="s">
        <v>949</v>
      </c>
      <c r="BH291" s="133"/>
      <c r="BN291" s="133"/>
    </row>
    <row r="292" spans="1:66" s="42" customFormat="1" hidden="1" x14ac:dyDescent="0.25">
      <c r="A292" s="186" t="e">
        <v>#REF!</v>
      </c>
      <c r="B292" s="186" t="s">
        <v>951</v>
      </c>
      <c r="C292" s="186" t="s">
        <v>952</v>
      </c>
      <c r="D292" s="186" t="s">
        <v>506</v>
      </c>
      <c r="E292" s="186" t="s">
        <v>502</v>
      </c>
      <c r="F292" s="187"/>
      <c r="G292" s="187"/>
      <c r="H292" s="187"/>
      <c r="I292" s="187">
        <v>10</v>
      </c>
      <c r="J292" s="187"/>
      <c r="K292" s="187"/>
      <c r="L292" s="187"/>
      <c r="M292" s="187"/>
      <c r="N292" s="187">
        <v>10.63</v>
      </c>
      <c r="O292" s="187"/>
      <c r="P292" s="187"/>
      <c r="Q292" s="187"/>
      <c r="R292" s="187"/>
      <c r="S292" s="187">
        <v>9.25</v>
      </c>
      <c r="T292" s="83">
        <v>9.9600000000000009</v>
      </c>
      <c r="U292" s="38">
        <v>6</v>
      </c>
      <c r="V292" s="38">
        <v>6</v>
      </c>
      <c r="W292" s="38">
        <v>0</v>
      </c>
      <c r="X292" s="38">
        <v>12</v>
      </c>
      <c r="Y292" s="187">
        <v>7.75</v>
      </c>
      <c r="Z292" s="187">
        <v>15</v>
      </c>
      <c r="AA292" s="187"/>
      <c r="AB292" s="187"/>
      <c r="AC292" s="187"/>
      <c r="AD292" s="187">
        <v>10</v>
      </c>
      <c r="AE292" s="187">
        <v>11</v>
      </c>
      <c r="AF292" s="187"/>
      <c r="AG292" s="145">
        <v>10.75</v>
      </c>
      <c r="AH292" s="75">
        <v>0</v>
      </c>
      <c r="AI292" s="75">
        <v>2</v>
      </c>
      <c r="AJ292" s="75">
        <v>4</v>
      </c>
      <c r="AK292" s="75">
        <v>1</v>
      </c>
      <c r="AL292" s="75">
        <v>9</v>
      </c>
      <c r="AM292" s="187">
        <v>16</v>
      </c>
      <c r="AN292" s="187"/>
      <c r="AO292" s="131">
        <v>1</v>
      </c>
      <c r="AP292" s="187">
        <v>0</v>
      </c>
      <c r="AQ292" s="187"/>
      <c r="AR292" s="75">
        <v>0</v>
      </c>
      <c r="AS292" s="187">
        <v>13.5</v>
      </c>
      <c r="AT292" s="187"/>
      <c r="AU292" s="75">
        <v>2</v>
      </c>
      <c r="AV292" s="74">
        <v>10.964117647058824</v>
      </c>
      <c r="AW292" s="70">
        <v>30</v>
      </c>
      <c r="AX292" s="133"/>
      <c r="AY292" s="133"/>
      <c r="AZ292" s="133"/>
      <c r="BA292" s="137" t="s">
        <v>539</v>
      </c>
      <c r="BB292" s="36">
        <v>10.96</v>
      </c>
      <c r="BD292" s="43" t="s">
        <v>952</v>
      </c>
      <c r="BH292" s="133"/>
      <c r="BN292" s="133"/>
    </row>
    <row r="293" spans="1:66" s="42" customFormat="1" hidden="1" x14ac:dyDescent="0.25">
      <c r="A293" s="186"/>
      <c r="B293" s="186" t="s">
        <v>953</v>
      </c>
      <c r="C293" s="186" t="s">
        <v>954</v>
      </c>
      <c r="D293" s="186" t="s">
        <v>393</v>
      </c>
      <c r="E293" s="186" t="s">
        <v>360</v>
      </c>
      <c r="F293" s="187"/>
      <c r="G293" s="187"/>
      <c r="H293" s="187"/>
      <c r="I293" s="187">
        <v>7</v>
      </c>
      <c r="J293" s="187"/>
      <c r="K293" s="187"/>
      <c r="L293" s="187"/>
      <c r="M293" s="187"/>
      <c r="N293" s="187">
        <v>8</v>
      </c>
      <c r="O293" s="187"/>
      <c r="P293" s="187"/>
      <c r="Q293" s="187"/>
      <c r="R293" s="187"/>
      <c r="S293" s="187">
        <v>6.88</v>
      </c>
      <c r="T293" s="83">
        <v>7.293333333333333</v>
      </c>
      <c r="U293" s="38">
        <v>0</v>
      </c>
      <c r="V293" s="38">
        <v>0</v>
      </c>
      <c r="W293" s="38">
        <v>0</v>
      </c>
      <c r="X293" s="38">
        <v>0</v>
      </c>
      <c r="Y293" s="187">
        <v>11</v>
      </c>
      <c r="Z293" s="187">
        <v>8.0500000000000007</v>
      </c>
      <c r="AA293" s="187"/>
      <c r="AB293" s="187"/>
      <c r="AC293" s="187"/>
      <c r="AD293" s="187">
        <v>10</v>
      </c>
      <c r="AE293" s="187">
        <v>12.5</v>
      </c>
      <c r="AF293" s="187"/>
      <c r="AG293" s="145">
        <v>10.309999999999999</v>
      </c>
      <c r="AH293" s="75">
        <v>2</v>
      </c>
      <c r="AI293" s="75">
        <v>0</v>
      </c>
      <c r="AJ293" s="75">
        <v>4</v>
      </c>
      <c r="AK293" s="75">
        <v>1</v>
      </c>
      <c r="AL293" s="75">
        <v>9</v>
      </c>
      <c r="AM293" s="187">
        <v>15</v>
      </c>
      <c r="AN293" s="187"/>
      <c r="AO293" s="131">
        <v>1</v>
      </c>
      <c r="AP293" s="187">
        <v>0</v>
      </c>
      <c r="AQ293" s="187"/>
      <c r="AR293" s="75">
        <v>0</v>
      </c>
      <c r="AS293" s="187">
        <v>19</v>
      </c>
      <c r="AT293" s="187"/>
      <c r="AU293" s="75">
        <v>2</v>
      </c>
      <c r="AV293" s="74">
        <v>10.011176470588236</v>
      </c>
      <c r="AW293" s="70">
        <v>30</v>
      </c>
      <c r="AX293" s="133"/>
      <c r="AY293" s="133"/>
      <c r="AZ293" s="133"/>
      <c r="BA293" s="137" t="s">
        <v>539</v>
      </c>
      <c r="BB293" s="36" t="e">
        <v>#N/A</v>
      </c>
      <c r="BD293" s="43" t="s">
        <v>954</v>
      </c>
      <c r="BH293" s="133"/>
      <c r="BN293" s="133"/>
    </row>
    <row r="294" spans="1:66" s="42" customFormat="1" hidden="1" x14ac:dyDescent="0.25">
      <c r="A294" s="186"/>
      <c r="B294" s="190" t="s">
        <v>955</v>
      </c>
      <c r="C294" s="186" t="s">
        <v>956</v>
      </c>
      <c r="D294" s="186" t="s">
        <v>75</v>
      </c>
      <c r="E294" s="191" t="s">
        <v>159</v>
      </c>
      <c r="F294" s="187"/>
      <c r="G294" s="187"/>
      <c r="H294" s="187"/>
      <c r="I294" s="187">
        <v>10</v>
      </c>
      <c r="J294" s="187"/>
      <c r="K294" s="187"/>
      <c r="L294" s="187"/>
      <c r="M294" s="187"/>
      <c r="N294" s="187">
        <v>9.75</v>
      </c>
      <c r="O294" s="187"/>
      <c r="P294" s="187"/>
      <c r="Q294" s="187"/>
      <c r="R294" s="187"/>
      <c r="S294" s="187">
        <v>8.85</v>
      </c>
      <c r="T294" s="83">
        <v>9.5333333333333332</v>
      </c>
      <c r="U294" s="38">
        <v>6</v>
      </c>
      <c r="V294" s="38">
        <v>0</v>
      </c>
      <c r="W294" s="38">
        <v>0</v>
      </c>
      <c r="X294" s="38">
        <v>6</v>
      </c>
      <c r="Y294" s="187">
        <v>14.25</v>
      </c>
      <c r="Z294" s="187">
        <v>12</v>
      </c>
      <c r="AA294" s="187"/>
      <c r="AB294" s="187"/>
      <c r="AC294" s="187"/>
      <c r="AD294" s="187">
        <v>6.5</v>
      </c>
      <c r="AE294" s="187">
        <v>17</v>
      </c>
      <c r="AF294" s="187"/>
      <c r="AG294" s="145">
        <v>11.25</v>
      </c>
      <c r="AH294" s="75">
        <v>2</v>
      </c>
      <c r="AI294" s="75">
        <v>2</v>
      </c>
      <c r="AJ294" s="75">
        <v>0</v>
      </c>
      <c r="AK294" s="75">
        <v>1</v>
      </c>
      <c r="AL294" s="75">
        <v>9</v>
      </c>
      <c r="AM294" s="187">
        <v>10</v>
      </c>
      <c r="AN294" s="187"/>
      <c r="AO294" s="131">
        <v>1</v>
      </c>
      <c r="AP294" s="187">
        <v>0</v>
      </c>
      <c r="AQ294" s="187"/>
      <c r="AR294" s="75">
        <v>0</v>
      </c>
      <c r="AS294" s="187">
        <v>11</v>
      </c>
      <c r="AT294" s="187"/>
      <c r="AU294" s="75">
        <v>2</v>
      </c>
      <c r="AV294" s="74">
        <v>10.238235294117647</v>
      </c>
      <c r="AW294" s="70">
        <v>30</v>
      </c>
      <c r="AX294" s="133"/>
      <c r="AY294" s="133"/>
      <c r="AZ294" s="133"/>
      <c r="BA294" s="137" t="s">
        <v>539</v>
      </c>
      <c r="BB294" s="149">
        <v>10.238235294117647</v>
      </c>
      <c r="BD294" s="43" t="s">
        <v>956</v>
      </c>
      <c r="BH294" s="133"/>
      <c r="BN294" s="133"/>
    </row>
    <row r="295" spans="1:66" s="42" customFormat="1" hidden="1" x14ac:dyDescent="0.25">
      <c r="A295" s="186"/>
      <c r="B295" s="190" t="s">
        <v>957</v>
      </c>
      <c r="C295" s="186" t="s">
        <v>958</v>
      </c>
      <c r="D295" s="186" t="s">
        <v>347</v>
      </c>
      <c r="E295" s="191" t="s">
        <v>159</v>
      </c>
      <c r="F295" s="187"/>
      <c r="G295" s="187"/>
      <c r="H295" s="187"/>
      <c r="I295" s="187">
        <v>10</v>
      </c>
      <c r="J295" s="187"/>
      <c r="K295" s="187" t="e">
        <v>#N/A</v>
      </c>
      <c r="L295" s="187"/>
      <c r="M295" s="187"/>
      <c r="N295" s="187">
        <v>7</v>
      </c>
      <c r="O295" s="187"/>
      <c r="P295" s="187"/>
      <c r="Q295" s="187"/>
      <c r="R295" s="187"/>
      <c r="S295" s="187">
        <v>5.63</v>
      </c>
      <c r="T295" s="83">
        <v>7.543333333333333</v>
      </c>
      <c r="U295" s="38">
        <v>6</v>
      </c>
      <c r="V295" s="38">
        <v>0</v>
      </c>
      <c r="W295" s="38">
        <v>0</v>
      </c>
      <c r="X295" s="38">
        <v>6</v>
      </c>
      <c r="Y295" s="187">
        <v>13.2</v>
      </c>
      <c r="Z295" s="187">
        <v>13</v>
      </c>
      <c r="AA295" s="187"/>
      <c r="AB295" s="187"/>
      <c r="AC295" s="187"/>
      <c r="AD295" s="187">
        <v>8</v>
      </c>
      <c r="AE295" s="187">
        <v>17</v>
      </c>
      <c r="AF295" s="187"/>
      <c r="AG295" s="145">
        <v>11.84</v>
      </c>
      <c r="AH295" s="75">
        <v>2</v>
      </c>
      <c r="AI295" s="75">
        <v>2</v>
      </c>
      <c r="AJ295" s="75">
        <v>0</v>
      </c>
      <c r="AK295" s="75">
        <v>1</v>
      </c>
      <c r="AL295" s="75">
        <v>9</v>
      </c>
      <c r="AM295" s="187">
        <v>12</v>
      </c>
      <c r="AN295" s="187"/>
      <c r="AO295" s="131">
        <v>1</v>
      </c>
      <c r="AP295" s="187">
        <v>17</v>
      </c>
      <c r="AQ295" s="187"/>
      <c r="AR295" s="75">
        <v>2</v>
      </c>
      <c r="AS295" s="187"/>
      <c r="AT295" s="187"/>
      <c r="AU295" s="75">
        <v>0</v>
      </c>
      <c r="AV295" s="74">
        <v>10.181764705882353</v>
      </c>
      <c r="AW295" s="70">
        <v>30</v>
      </c>
      <c r="AX295" s="84"/>
      <c r="AY295" s="84"/>
      <c r="AZ295" s="38">
        <v>36054844</v>
      </c>
      <c r="BA295" s="137" t="s">
        <v>539</v>
      </c>
      <c r="BB295" s="36">
        <v>9.4382352941176464</v>
      </c>
      <c r="BC295" s="192">
        <v>9.4382352941176464</v>
      </c>
      <c r="BD295" s="43" t="s">
        <v>958</v>
      </c>
      <c r="BH295" s="133"/>
      <c r="BN295" s="133"/>
    </row>
    <row r="296" spans="1:66" s="42" customFormat="1" hidden="1" x14ac:dyDescent="0.25">
      <c r="A296" s="186"/>
      <c r="B296" s="190" t="s">
        <v>959</v>
      </c>
      <c r="C296" s="186" t="s">
        <v>128</v>
      </c>
      <c r="D296" s="186" t="s">
        <v>371</v>
      </c>
      <c r="E296" s="191" t="s">
        <v>159</v>
      </c>
      <c r="F296" s="187"/>
      <c r="G296" s="187"/>
      <c r="H296" s="187"/>
      <c r="I296" s="187" t="e">
        <v>#N/A</v>
      </c>
      <c r="J296" s="187"/>
      <c r="K296" s="187" t="e">
        <v>#N/A</v>
      </c>
      <c r="L296" s="187"/>
      <c r="M296" s="187"/>
      <c r="N296" s="187" t="e">
        <v>#N/A</v>
      </c>
      <c r="O296" s="187"/>
      <c r="P296" s="187"/>
      <c r="Q296" s="187"/>
      <c r="R296" s="187"/>
      <c r="S296" s="187" t="e">
        <v>#N/A</v>
      </c>
      <c r="T296" s="83" t="e">
        <v>#N/A</v>
      </c>
      <c r="U296" s="38" t="e">
        <v>#N/A</v>
      </c>
      <c r="V296" s="38" t="e">
        <v>#N/A</v>
      </c>
      <c r="W296" s="38" t="e">
        <v>#N/A</v>
      </c>
      <c r="X296" s="38" t="e">
        <v>#N/A</v>
      </c>
      <c r="Y296" s="187" t="e">
        <v>#N/A</v>
      </c>
      <c r="Z296" s="187" t="e">
        <v>#N/A</v>
      </c>
      <c r="AA296" s="187"/>
      <c r="AB296" s="187"/>
      <c r="AC296" s="187"/>
      <c r="AD296" s="187" t="e">
        <v>#N/A</v>
      </c>
      <c r="AE296" s="187" t="e">
        <v>#N/A</v>
      </c>
      <c r="AF296" s="187"/>
      <c r="AG296" s="145" t="e">
        <v>#N/A</v>
      </c>
      <c r="AH296" s="75" t="e">
        <v>#N/A</v>
      </c>
      <c r="AI296" s="75" t="e">
        <v>#N/A</v>
      </c>
      <c r="AJ296" s="75" t="e">
        <v>#N/A</v>
      </c>
      <c r="AK296" s="75" t="e">
        <v>#N/A</v>
      </c>
      <c r="AL296" s="75" t="e">
        <v>#N/A</v>
      </c>
      <c r="AM296" s="187" t="e">
        <v>#N/A</v>
      </c>
      <c r="AN296" s="187"/>
      <c r="AO296" s="131" t="e">
        <v>#N/A</v>
      </c>
      <c r="AP296" s="187" t="e">
        <v>#N/A</v>
      </c>
      <c r="AQ296" s="187"/>
      <c r="AR296" s="75" t="e">
        <v>#N/A</v>
      </c>
      <c r="AS296" s="187" t="e">
        <v>#N/A</v>
      </c>
      <c r="AT296" s="187"/>
      <c r="AU296" s="75" t="e">
        <v>#N/A</v>
      </c>
      <c r="AV296" s="74" t="e">
        <v>#N/A</v>
      </c>
      <c r="AW296" s="70" t="e">
        <v>#N/A</v>
      </c>
      <c r="AX296" s="84"/>
      <c r="AY296" s="84"/>
      <c r="AZ296" s="84"/>
      <c r="BA296" s="137" t="s">
        <v>539</v>
      </c>
      <c r="BB296" s="36" t="e">
        <v>#N/A</v>
      </c>
      <c r="BD296" s="43" t="s">
        <v>128</v>
      </c>
      <c r="BH296" s="133"/>
      <c r="BN296" s="133"/>
    </row>
    <row r="297" spans="1:66" s="42" customFormat="1" hidden="1" x14ac:dyDescent="0.25">
      <c r="A297" s="186"/>
      <c r="B297" s="193" t="s">
        <v>960</v>
      </c>
      <c r="C297" s="186" t="s">
        <v>961</v>
      </c>
      <c r="D297" s="186" t="s">
        <v>73</v>
      </c>
      <c r="E297" s="191" t="s">
        <v>159</v>
      </c>
      <c r="F297" s="187"/>
      <c r="G297" s="187"/>
      <c r="H297" s="187"/>
      <c r="I297" s="187">
        <v>10</v>
      </c>
      <c r="J297" s="187"/>
      <c r="K297" s="187"/>
      <c r="L297" s="187"/>
      <c r="M297" s="187"/>
      <c r="N297" s="187">
        <v>8.3800000000000008</v>
      </c>
      <c r="O297" s="187"/>
      <c r="P297" s="187"/>
      <c r="Q297" s="187"/>
      <c r="R297" s="187"/>
      <c r="S297" s="187">
        <v>11</v>
      </c>
      <c r="T297" s="83">
        <v>9.7933333333333348</v>
      </c>
      <c r="U297" s="38">
        <v>6</v>
      </c>
      <c r="V297" s="38">
        <v>0</v>
      </c>
      <c r="W297" s="38">
        <v>6</v>
      </c>
      <c r="X297" s="38">
        <v>12</v>
      </c>
      <c r="Y297" s="187">
        <v>12.9</v>
      </c>
      <c r="Z297" s="187">
        <v>13.75</v>
      </c>
      <c r="AA297" s="187"/>
      <c r="AB297" s="187"/>
      <c r="AC297" s="187"/>
      <c r="AD297" s="187">
        <v>5.5</v>
      </c>
      <c r="AE297" s="187">
        <v>18</v>
      </c>
      <c r="AF297" s="187"/>
      <c r="AG297" s="145">
        <v>11.129999999999999</v>
      </c>
      <c r="AH297" s="75">
        <v>2</v>
      </c>
      <c r="AI297" s="75">
        <v>2</v>
      </c>
      <c r="AJ297" s="75">
        <v>0</v>
      </c>
      <c r="AK297" s="75">
        <v>1</v>
      </c>
      <c r="AL297" s="75">
        <v>9</v>
      </c>
      <c r="AM297" s="187">
        <v>17</v>
      </c>
      <c r="AN297" s="187"/>
      <c r="AO297" s="131">
        <v>1</v>
      </c>
      <c r="AP297" s="187">
        <v>0</v>
      </c>
      <c r="AQ297" s="187"/>
      <c r="AR297" s="75">
        <v>0</v>
      </c>
      <c r="AS297" s="187">
        <v>10</v>
      </c>
      <c r="AT297" s="187"/>
      <c r="AU297" s="75">
        <v>2</v>
      </c>
      <c r="AV297" s="74">
        <v>10.634705882352943</v>
      </c>
      <c r="AW297" s="70">
        <v>30</v>
      </c>
      <c r="AX297" s="133" t="s">
        <v>962</v>
      </c>
      <c r="AY297" s="133"/>
      <c r="AZ297" s="194">
        <v>36028976</v>
      </c>
      <c r="BA297" s="137" t="s">
        <v>539</v>
      </c>
      <c r="BB297" s="36">
        <v>10.63</v>
      </c>
      <c r="BD297" s="43" t="s">
        <v>961</v>
      </c>
      <c r="BH297" s="133"/>
      <c r="BN297" s="133"/>
    </row>
    <row r="298" spans="1:66" s="42" customFormat="1" hidden="1" x14ac:dyDescent="0.25">
      <c r="A298" s="186"/>
      <c r="B298" s="195" t="s">
        <v>963</v>
      </c>
      <c r="C298" s="186" t="s">
        <v>372</v>
      </c>
      <c r="D298" s="186" t="s">
        <v>964</v>
      </c>
      <c r="E298" s="191" t="s">
        <v>159</v>
      </c>
      <c r="F298" s="187"/>
      <c r="G298" s="187"/>
      <c r="H298" s="187"/>
      <c r="I298" s="187">
        <v>11</v>
      </c>
      <c r="J298" s="187"/>
      <c r="K298" s="187">
        <v>11</v>
      </c>
      <c r="L298" s="187"/>
      <c r="M298" s="187"/>
      <c r="N298" s="187">
        <v>11</v>
      </c>
      <c r="O298" s="187"/>
      <c r="P298" s="187"/>
      <c r="Q298" s="187"/>
      <c r="R298" s="187"/>
      <c r="S298" s="187">
        <v>8.6300000000000008</v>
      </c>
      <c r="T298" s="83">
        <v>10.210000000000001</v>
      </c>
      <c r="U298" s="38">
        <v>6</v>
      </c>
      <c r="V298" s="38">
        <v>6</v>
      </c>
      <c r="W298" s="38">
        <v>0</v>
      </c>
      <c r="X298" s="38">
        <v>18</v>
      </c>
      <c r="Y298" s="187">
        <v>10</v>
      </c>
      <c r="Z298" s="187">
        <v>10.5</v>
      </c>
      <c r="AA298" s="187"/>
      <c r="AB298" s="187"/>
      <c r="AC298" s="187"/>
      <c r="AD298" s="187">
        <v>5.5</v>
      </c>
      <c r="AE298" s="187">
        <v>11</v>
      </c>
      <c r="AF298" s="187"/>
      <c r="AG298" s="145">
        <v>8.5</v>
      </c>
      <c r="AH298" s="75">
        <v>2</v>
      </c>
      <c r="AI298" s="75">
        <v>2</v>
      </c>
      <c r="AJ298" s="75">
        <v>0</v>
      </c>
      <c r="AK298" s="75">
        <v>1</v>
      </c>
      <c r="AL298" s="75">
        <v>5</v>
      </c>
      <c r="AM298" s="187">
        <v>16</v>
      </c>
      <c r="AN298" s="187"/>
      <c r="AO298" s="131">
        <v>1</v>
      </c>
      <c r="AP298" s="187">
        <v>0</v>
      </c>
      <c r="AQ298" s="187"/>
      <c r="AR298" s="75">
        <v>0</v>
      </c>
      <c r="AS298" s="187">
        <v>10</v>
      </c>
      <c r="AT298" s="187"/>
      <c r="AU298" s="75">
        <v>2</v>
      </c>
      <c r="AV298" s="74">
        <v>10.022941176470589</v>
      </c>
      <c r="AW298" s="70">
        <v>30</v>
      </c>
      <c r="AX298" s="84"/>
      <c r="AY298" s="84"/>
      <c r="AZ298" s="84"/>
      <c r="BA298" s="137" t="s">
        <v>539</v>
      </c>
      <c r="BB298" s="36">
        <v>9.85</v>
      </c>
      <c r="BD298" s="43" t="s">
        <v>372</v>
      </c>
      <c r="BH298" s="133"/>
      <c r="BN298" s="133"/>
    </row>
    <row r="299" spans="1:66" s="42" customFormat="1" hidden="1" x14ac:dyDescent="0.25">
      <c r="A299" s="186"/>
      <c r="B299" s="193" t="s">
        <v>965</v>
      </c>
      <c r="C299" s="186" t="s">
        <v>966</v>
      </c>
      <c r="D299" s="186" t="s">
        <v>71</v>
      </c>
      <c r="E299" s="191" t="s">
        <v>159</v>
      </c>
      <c r="F299" s="187"/>
      <c r="G299" s="187"/>
      <c r="H299" s="187"/>
      <c r="I299" s="187">
        <v>7.88</v>
      </c>
      <c r="J299" s="187"/>
      <c r="K299" s="187"/>
      <c r="L299" s="187"/>
      <c r="M299" s="187"/>
      <c r="N299" s="187">
        <v>9.32</v>
      </c>
      <c r="O299" s="187"/>
      <c r="P299" s="187"/>
      <c r="Q299" s="187"/>
      <c r="R299" s="187"/>
      <c r="S299" s="187">
        <v>8.1300000000000008</v>
      </c>
      <c r="T299" s="83">
        <v>8.4433333333333334</v>
      </c>
      <c r="U299" s="38">
        <v>0</v>
      </c>
      <c r="V299" s="38">
        <v>0</v>
      </c>
      <c r="W299" s="38">
        <v>0</v>
      </c>
      <c r="X299" s="38">
        <v>0</v>
      </c>
      <c r="Y299" s="187">
        <v>12.4</v>
      </c>
      <c r="Z299" s="187">
        <v>14.2</v>
      </c>
      <c r="AA299" s="187"/>
      <c r="AB299" s="187"/>
      <c r="AC299" s="187"/>
      <c r="AD299" s="187">
        <v>10</v>
      </c>
      <c r="AE299" s="187">
        <v>11</v>
      </c>
      <c r="AF299" s="187"/>
      <c r="AG299" s="145">
        <v>11.52</v>
      </c>
      <c r="AH299" s="75">
        <v>2</v>
      </c>
      <c r="AI299" s="75">
        <v>2</v>
      </c>
      <c r="AJ299" s="75">
        <v>4</v>
      </c>
      <c r="AK299" s="75">
        <v>1</v>
      </c>
      <c r="AL299" s="75">
        <v>9</v>
      </c>
      <c r="AM299" s="187">
        <v>12</v>
      </c>
      <c r="AN299" s="187"/>
      <c r="AO299" s="131">
        <v>1</v>
      </c>
      <c r="AP299" s="187">
        <v>0</v>
      </c>
      <c r="AQ299" s="187"/>
      <c r="AR299" s="75">
        <v>0</v>
      </c>
      <c r="AS299" s="187">
        <v>14</v>
      </c>
      <c r="AT299" s="187"/>
      <c r="AU299" s="75">
        <v>2</v>
      </c>
      <c r="AV299" s="74">
        <v>10.211176470588233</v>
      </c>
      <c r="AW299" s="70">
        <v>30</v>
      </c>
      <c r="AX299" s="133" t="s">
        <v>962</v>
      </c>
      <c r="AY299" s="133"/>
      <c r="AZ299" s="194">
        <v>36051593</v>
      </c>
      <c r="BA299" s="137" t="s">
        <v>539</v>
      </c>
      <c r="BB299" s="36">
        <v>10.210000000000001</v>
      </c>
      <c r="BD299" s="43" t="s">
        <v>966</v>
      </c>
      <c r="BH299" s="133"/>
      <c r="BN299" s="133"/>
    </row>
    <row r="300" spans="1:66" s="42" customFormat="1" hidden="1" x14ac:dyDescent="0.25">
      <c r="A300" s="186"/>
      <c r="B300" s="195" t="s">
        <v>967</v>
      </c>
      <c r="C300" s="186" t="s">
        <v>968</v>
      </c>
      <c r="D300" s="186" t="s">
        <v>430</v>
      </c>
      <c r="E300" s="191" t="s">
        <v>159</v>
      </c>
      <c r="F300" s="187"/>
      <c r="G300" s="187"/>
      <c r="H300" s="187"/>
      <c r="I300" s="187">
        <v>8.1300000000000008</v>
      </c>
      <c r="J300" s="187"/>
      <c r="K300" s="187"/>
      <c r="L300" s="187"/>
      <c r="M300" s="187"/>
      <c r="N300" s="187">
        <v>5.98</v>
      </c>
      <c r="O300" s="187"/>
      <c r="P300" s="187"/>
      <c r="Q300" s="187"/>
      <c r="R300" s="187"/>
      <c r="S300" s="187">
        <v>6.63</v>
      </c>
      <c r="T300" s="83">
        <v>6.913333333333334</v>
      </c>
      <c r="U300" s="38">
        <v>0</v>
      </c>
      <c r="V300" s="38">
        <v>0</v>
      </c>
      <c r="W300" s="38">
        <v>0</v>
      </c>
      <c r="X300" s="38">
        <v>0</v>
      </c>
      <c r="Y300" s="187">
        <v>10.43</v>
      </c>
      <c r="Z300" s="187">
        <v>14</v>
      </c>
      <c r="AA300" s="187"/>
      <c r="AB300" s="187"/>
      <c r="AC300" s="187"/>
      <c r="AD300" s="187">
        <v>8.25</v>
      </c>
      <c r="AE300" s="187">
        <v>20</v>
      </c>
      <c r="AF300" s="187"/>
      <c r="AG300" s="145">
        <v>12.186</v>
      </c>
      <c r="AH300" s="75">
        <v>2</v>
      </c>
      <c r="AI300" s="75">
        <v>2</v>
      </c>
      <c r="AJ300" s="75">
        <v>0</v>
      </c>
      <c r="AK300" s="75">
        <v>1</v>
      </c>
      <c r="AL300" s="75">
        <v>9</v>
      </c>
      <c r="AM300" s="187">
        <v>15</v>
      </c>
      <c r="AN300" s="187"/>
      <c r="AO300" s="131">
        <v>1</v>
      </c>
      <c r="AP300" s="187">
        <v>0</v>
      </c>
      <c r="AQ300" s="187"/>
      <c r="AR300" s="75">
        <v>0</v>
      </c>
      <c r="AS300" s="187">
        <v>16.5</v>
      </c>
      <c r="AT300" s="187"/>
      <c r="AU300" s="75">
        <v>2</v>
      </c>
      <c r="AV300" s="74">
        <v>10.06764705882353</v>
      </c>
      <c r="AW300" s="70">
        <v>30</v>
      </c>
      <c r="AX300" s="133" t="s">
        <v>962</v>
      </c>
      <c r="AY300" s="133"/>
      <c r="AZ300" s="194">
        <v>36029882</v>
      </c>
      <c r="BA300" s="137" t="s">
        <v>539</v>
      </c>
      <c r="BB300" s="36">
        <v>10.07</v>
      </c>
      <c r="BD300" s="43" t="s">
        <v>968</v>
      </c>
      <c r="BH300" s="133"/>
      <c r="BN300" s="133"/>
    </row>
    <row r="301" spans="1:66" s="42" customFormat="1" hidden="1" x14ac:dyDescent="0.25">
      <c r="A301" s="186"/>
      <c r="B301" s="193" t="s">
        <v>969</v>
      </c>
      <c r="C301" s="186" t="s">
        <v>970</v>
      </c>
      <c r="D301" s="186" t="s">
        <v>455</v>
      </c>
      <c r="E301" s="191" t="s">
        <v>159</v>
      </c>
      <c r="F301" s="187"/>
      <c r="G301" s="187"/>
      <c r="H301" s="187"/>
      <c r="I301" s="187">
        <v>7.5</v>
      </c>
      <c r="J301" s="187"/>
      <c r="K301" s="187" t="e">
        <v>#N/A</v>
      </c>
      <c r="L301" s="187"/>
      <c r="M301" s="187"/>
      <c r="N301" s="187">
        <v>11</v>
      </c>
      <c r="O301" s="187"/>
      <c r="P301" s="187"/>
      <c r="Q301" s="187"/>
      <c r="R301" s="187"/>
      <c r="S301" s="187">
        <v>8.75</v>
      </c>
      <c r="T301" s="83">
        <v>9.0833333333333339</v>
      </c>
      <c r="U301" s="38">
        <v>0</v>
      </c>
      <c r="V301" s="38">
        <v>6</v>
      </c>
      <c r="W301" s="38">
        <v>0</v>
      </c>
      <c r="X301" s="38">
        <v>6</v>
      </c>
      <c r="Y301" s="187">
        <v>12</v>
      </c>
      <c r="Z301" s="187">
        <v>13</v>
      </c>
      <c r="AA301" s="187"/>
      <c r="AB301" s="187"/>
      <c r="AC301" s="187"/>
      <c r="AD301" s="187">
        <v>10.38</v>
      </c>
      <c r="AE301" s="187">
        <v>9</v>
      </c>
      <c r="AF301" s="187"/>
      <c r="AG301" s="145">
        <v>10.952000000000002</v>
      </c>
      <c r="AH301" s="75">
        <v>2</v>
      </c>
      <c r="AI301" s="75">
        <v>2</v>
      </c>
      <c r="AJ301" s="75">
        <v>4</v>
      </c>
      <c r="AK301" s="75">
        <v>0</v>
      </c>
      <c r="AL301" s="75">
        <v>9</v>
      </c>
      <c r="AM301" s="187">
        <v>12</v>
      </c>
      <c r="AN301" s="187"/>
      <c r="AO301" s="131">
        <v>1</v>
      </c>
      <c r="AP301" s="187"/>
      <c r="AQ301" s="187"/>
      <c r="AR301" s="75">
        <v>0</v>
      </c>
      <c r="AS301" s="187">
        <v>17</v>
      </c>
      <c r="AT301" s="187"/>
      <c r="AU301" s="75">
        <v>2</v>
      </c>
      <c r="AV301" s="74">
        <v>10.735882352941175</v>
      </c>
      <c r="AW301" s="70">
        <v>30</v>
      </c>
      <c r="AX301" s="133"/>
      <c r="AY301" s="133"/>
      <c r="AZ301" s="133"/>
      <c r="BA301" s="137" t="s">
        <v>539</v>
      </c>
      <c r="BB301" s="36" t="e">
        <v>#N/A</v>
      </c>
      <c r="BD301" s="43" t="s">
        <v>970</v>
      </c>
      <c r="BH301" s="133"/>
      <c r="BN301" s="133"/>
    </row>
    <row r="302" spans="1:66" s="42" customFormat="1" hidden="1" x14ac:dyDescent="0.25">
      <c r="A302" s="186"/>
      <c r="B302" s="195" t="s">
        <v>971</v>
      </c>
      <c r="C302" s="186" t="s">
        <v>972</v>
      </c>
      <c r="D302" s="186" t="s">
        <v>973</v>
      </c>
      <c r="E302" s="191" t="s">
        <v>974</v>
      </c>
      <c r="F302" s="187"/>
      <c r="G302" s="187"/>
      <c r="H302" s="187"/>
      <c r="I302" s="187" t="e">
        <v>#N/A</v>
      </c>
      <c r="J302" s="187"/>
      <c r="K302" s="187" t="e">
        <v>#N/A</v>
      </c>
      <c r="L302" s="187"/>
      <c r="M302" s="187"/>
      <c r="N302" s="187" t="e">
        <v>#N/A</v>
      </c>
      <c r="O302" s="187"/>
      <c r="P302" s="187"/>
      <c r="Q302" s="187"/>
      <c r="R302" s="187"/>
      <c r="S302" s="187" t="e">
        <v>#N/A</v>
      </c>
      <c r="T302" s="83" t="e">
        <v>#N/A</v>
      </c>
      <c r="U302" s="38" t="e">
        <v>#N/A</v>
      </c>
      <c r="V302" s="38" t="e">
        <v>#N/A</v>
      </c>
      <c r="W302" s="38" t="e">
        <v>#N/A</v>
      </c>
      <c r="X302" s="38" t="e">
        <v>#N/A</v>
      </c>
      <c r="Y302" s="187" t="e">
        <v>#N/A</v>
      </c>
      <c r="Z302" s="187" t="e">
        <v>#N/A</v>
      </c>
      <c r="AA302" s="187"/>
      <c r="AB302" s="187"/>
      <c r="AC302" s="187"/>
      <c r="AD302" s="187" t="e">
        <v>#N/A</v>
      </c>
      <c r="AE302" s="187" t="e">
        <v>#N/A</v>
      </c>
      <c r="AF302" s="187"/>
      <c r="AG302" s="145" t="e">
        <v>#N/A</v>
      </c>
      <c r="AH302" s="75" t="e">
        <v>#N/A</v>
      </c>
      <c r="AI302" s="75" t="e">
        <v>#N/A</v>
      </c>
      <c r="AJ302" s="75" t="e">
        <v>#N/A</v>
      </c>
      <c r="AK302" s="75" t="e">
        <v>#N/A</v>
      </c>
      <c r="AL302" s="75" t="e">
        <v>#N/A</v>
      </c>
      <c r="AM302" s="187" t="e">
        <v>#N/A</v>
      </c>
      <c r="AN302" s="187"/>
      <c r="AO302" s="131" t="e">
        <v>#N/A</v>
      </c>
      <c r="AP302" s="187" t="e">
        <v>#N/A</v>
      </c>
      <c r="AQ302" s="187"/>
      <c r="AR302" s="75" t="e">
        <v>#N/A</v>
      </c>
      <c r="AS302" s="187" t="e">
        <v>#N/A</v>
      </c>
      <c r="AT302" s="187"/>
      <c r="AU302" s="75" t="e">
        <v>#N/A</v>
      </c>
      <c r="AV302" s="74" t="e">
        <v>#N/A</v>
      </c>
      <c r="AW302" s="70" t="e">
        <v>#N/A</v>
      </c>
      <c r="AX302" s="84"/>
      <c r="AY302" s="84"/>
      <c r="AZ302" s="84"/>
      <c r="BA302" s="137" t="s">
        <v>539</v>
      </c>
      <c r="BB302" s="36" t="e">
        <v>#N/A</v>
      </c>
      <c r="BD302" s="43" t="s">
        <v>972</v>
      </c>
      <c r="BH302" s="133"/>
      <c r="BN302" s="133"/>
    </row>
    <row r="303" spans="1:66" s="42" customFormat="1" ht="25.5" hidden="1" x14ac:dyDescent="0.25">
      <c r="A303" s="186"/>
      <c r="B303" s="196" t="s">
        <v>975</v>
      </c>
      <c r="C303" s="186" t="s">
        <v>148</v>
      </c>
      <c r="D303" s="186" t="s">
        <v>388</v>
      </c>
      <c r="E303" s="191" t="s">
        <v>159</v>
      </c>
      <c r="F303" s="187"/>
      <c r="G303" s="187"/>
      <c r="H303" s="187"/>
      <c r="I303" s="187">
        <v>6.38</v>
      </c>
      <c r="J303" s="187"/>
      <c r="K303" s="187"/>
      <c r="L303" s="187"/>
      <c r="M303" s="187"/>
      <c r="N303" s="187">
        <v>7.88</v>
      </c>
      <c r="O303" s="187"/>
      <c r="P303" s="187"/>
      <c r="Q303" s="187"/>
      <c r="R303" s="187"/>
      <c r="S303" s="187">
        <v>9.8800000000000008</v>
      </c>
      <c r="T303" s="83">
        <v>8.0466666666666669</v>
      </c>
      <c r="U303" s="38">
        <v>0</v>
      </c>
      <c r="V303" s="38">
        <v>0</v>
      </c>
      <c r="W303" s="38">
        <v>0</v>
      </c>
      <c r="X303" s="38">
        <v>0</v>
      </c>
      <c r="Y303" s="187">
        <v>13.75</v>
      </c>
      <c r="Z303" s="187">
        <v>12.23</v>
      </c>
      <c r="AA303" s="187"/>
      <c r="AB303" s="187"/>
      <c r="AC303" s="187"/>
      <c r="AD303" s="187">
        <v>10</v>
      </c>
      <c r="AE303" s="187">
        <v>13</v>
      </c>
      <c r="AF303" s="187"/>
      <c r="AG303" s="145">
        <v>11.796000000000001</v>
      </c>
      <c r="AH303" s="75">
        <v>2</v>
      </c>
      <c r="AI303" s="75">
        <v>2</v>
      </c>
      <c r="AJ303" s="75">
        <v>4</v>
      </c>
      <c r="AK303" s="75">
        <v>1</v>
      </c>
      <c r="AL303" s="75">
        <v>9</v>
      </c>
      <c r="AM303" s="187">
        <v>11</v>
      </c>
      <c r="AN303" s="187"/>
      <c r="AO303" s="131">
        <v>1</v>
      </c>
      <c r="AP303" s="187">
        <v>16</v>
      </c>
      <c r="AQ303" s="187"/>
      <c r="AR303" s="75">
        <v>2</v>
      </c>
      <c r="AS303" s="187">
        <v>0</v>
      </c>
      <c r="AT303" s="187"/>
      <c r="AU303" s="75">
        <v>0</v>
      </c>
      <c r="AV303" s="74">
        <v>10.258823529411766</v>
      </c>
      <c r="AW303" s="70">
        <v>30</v>
      </c>
      <c r="AX303" s="133" t="s">
        <v>962</v>
      </c>
      <c r="AY303" s="133"/>
      <c r="AZ303" s="194">
        <v>36027680</v>
      </c>
      <c r="BA303" s="137" t="s">
        <v>539</v>
      </c>
      <c r="BB303" s="36">
        <v>10.26</v>
      </c>
      <c r="BD303" s="43" t="s">
        <v>148</v>
      </c>
      <c r="BH303" s="133"/>
      <c r="BN303" s="133"/>
    </row>
    <row r="304" spans="1:66" s="42" customFormat="1" hidden="1" x14ac:dyDescent="0.25">
      <c r="A304" s="186"/>
      <c r="B304" s="190" t="s">
        <v>976</v>
      </c>
      <c r="C304" s="186" t="s">
        <v>977</v>
      </c>
      <c r="D304" s="186" t="s">
        <v>777</v>
      </c>
      <c r="E304" s="191" t="s">
        <v>159</v>
      </c>
      <c r="F304" s="187"/>
      <c r="G304" s="187"/>
      <c r="H304" s="187"/>
      <c r="I304" s="187">
        <v>7.88</v>
      </c>
      <c r="J304" s="187"/>
      <c r="K304" s="187"/>
      <c r="L304" s="187"/>
      <c r="M304" s="187"/>
      <c r="N304" s="187">
        <v>8</v>
      </c>
      <c r="O304" s="187"/>
      <c r="P304" s="187"/>
      <c r="Q304" s="187"/>
      <c r="R304" s="187"/>
      <c r="S304" s="187">
        <v>8</v>
      </c>
      <c r="T304" s="83">
        <v>7.96</v>
      </c>
      <c r="U304" s="38">
        <v>0</v>
      </c>
      <c r="V304" s="38">
        <v>0</v>
      </c>
      <c r="W304" s="38">
        <v>0</v>
      </c>
      <c r="X304" s="38">
        <v>0</v>
      </c>
      <c r="Y304" s="187">
        <v>11.8</v>
      </c>
      <c r="Z304" s="187">
        <v>11.25</v>
      </c>
      <c r="AA304" s="187"/>
      <c r="AB304" s="187"/>
      <c r="AC304" s="187"/>
      <c r="AD304" s="187">
        <v>8</v>
      </c>
      <c r="AE304" s="187">
        <v>18</v>
      </c>
      <c r="AF304" s="187"/>
      <c r="AG304" s="145">
        <v>11.41</v>
      </c>
      <c r="AH304" s="75">
        <v>2</v>
      </c>
      <c r="AI304" s="75">
        <v>2</v>
      </c>
      <c r="AJ304" s="75">
        <v>0</v>
      </c>
      <c r="AK304" s="75">
        <v>1</v>
      </c>
      <c r="AL304" s="75">
        <v>9</v>
      </c>
      <c r="AM304" s="187">
        <v>20</v>
      </c>
      <c r="AN304" s="187"/>
      <c r="AO304" s="131">
        <v>1</v>
      </c>
      <c r="AP304" s="187">
        <v>0</v>
      </c>
      <c r="AQ304" s="187"/>
      <c r="AR304" s="75">
        <v>0</v>
      </c>
      <c r="AS304" s="187">
        <v>15.5</v>
      </c>
      <c r="AT304" s="187"/>
      <c r="AU304" s="75">
        <v>2</v>
      </c>
      <c r="AV304" s="74">
        <v>10.57</v>
      </c>
      <c r="AW304" s="70">
        <v>30</v>
      </c>
      <c r="AX304" s="133" t="s">
        <v>962</v>
      </c>
      <c r="AY304" s="133"/>
      <c r="AZ304" s="194">
        <v>36052848</v>
      </c>
      <c r="BA304" s="137" t="s">
        <v>539</v>
      </c>
      <c r="BB304" s="36">
        <v>10.57</v>
      </c>
      <c r="BD304" s="43" t="s">
        <v>977</v>
      </c>
      <c r="BH304" s="133"/>
      <c r="BN304" s="133"/>
    </row>
    <row r="305" spans="1:66" s="42" customFormat="1" hidden="1" x14ac:dyDescent="0.25">
      <c r="A305" s="186"/>
      <c r="B305" s="195" t="s">
        <v>978</v>
      </c>
      <c r="C305" s="186" t="s">
        <v>136</v>
      </c>
      <c r="D305" s="186" t="s">
        <v>383</v>
      </c>
      <c r="E305" s="191" t="s">
        <v>159</v>
      </c>
      <c r="F305" s="187" t="s">
        <v>344</v>
      </c>
      <c r="G305" s="187">
        <v>2</v>
      </c>
      <c r="H305" s="187"/>
      <c r="I305" s="187">
        <v>6.25</v>
      </c>
      <c r="J305" s="187"/>
      <c r="K305" s="187"/>
      <c r="L305" s="187"/>
      <c r="M305" s="187"/>
      <c r="N305" s="77">
        <v>10</v>
      </c>
      <c r="O305" s="187"/>
      <c r="P305" s="187"/>
      <c r="Q305" s="187"/>
      <c r="R305" s="187"/>
      <c r="S305" s="187">
        <v>11.13</v>
      </c>
      <c r="T305" s="83">
        <v>9.1266666666666669</v>
      </c>
      <c r="U305" s="38">
        <v>0</v>
      </c>
      <c r="V305" s="38">
        <v>6</v>
      </c>
      <c r="W305" s="38">
        <v>6</v>
      </c>
      <c r="X305" s="38">
        <v>12</v>
      </c>
      <c r="Y305" s="187">
        <v>15</v>
      </c>
      <c r="Z305" s="187">
        <v>12.65</v>
      </c>
      <c r="AA305" s="187">
        <v>14.5</v>
      </c>
      <c r="AB305" s="187"/>
      <c r="AC305" s="187"/>
      <c r="AD305" s="187">
        <v>10</v>
      </c>
      <c r="AE305" s="187">
        <v>11</v>
      </c>
      <c r="AF305" s="187"/>
      <c r="AG305" s="145">
        <v>11.73</v>
      </c>
      <c r="AH305" s="75">
        <v>2</v>
      </c>
      <c r="AI305" s="75">
        <v>2</v>
      </c>
      <c r="AJ305" s="75">
        <v>4</v>
      </c>
      <c r="AK305" s="75">
        <v>1</v>
      </c>
      <c r="AL305" s="75">
        <v>9</v>
      </c>
      <c r="AM305" s="187">
        <v>11</v>
      </c>
      <c r="AN305" s="187"/>
      <c r="AO305" s="131">
        <v>1</v>
      </c>
      <c r="AP305" s="187"/>
      <c r="AQ305" s="187"/>
      <c r="AR305" s="75">
        <v>0</v>
      </c>
      <c r="AS305" s="187">
        <v>10</v>
      </c>
      <c r="AT305" s="187"/>
      <c r="AU305" s="75">
        <v>2</v>
      </c>
      <c r="AV305" s="74">
        <v>10.105294117647061</v>
      </c>
      <c r="AW305" s="70">
        <v>30</v>
      </c>
      <c r="AX305" s="133" t="s">
        <v>962</v>
      </c>
      <c r="AY305" s="133"/>
      <c r="AZ305" s="133"/>
      <c r="BA305" s="137" t="s">
        <v>539</v>
      </c>
      <c r="BB305" s="36" t="e">
        <v>#N/A</v>
      </c>
      <c r="BD305" s="43" t="s">
        <v>136</v>
      </c>
      <c r="BH305" s="133"/>
      <c r="BN305" s="133"/>
    </row>
    <row r="306" spans="1:66" s="42" customFormat="1" hidden="1" x14ac:dyDescent="0.25">
      <c r="A306" s="186"/>
      <c r="B306" s="195" t="s">
        <v>979</v>
      </c>
      <c r="C306" s="186" t="s">
        <v>980</v>
      </c>
      <c r="D306" s="186" t="s">
        <v>981</v>
      </c>
      <c r="E306" s="191" t="s">
        <v>159</v>
      </c>
      <c r="F306" s="187"/>
      <c r="G306" s="187"/>
      <c r="H306" s="187"/>
      <c r="I306" s="187">
        <v>8.6300000000000008</v>
      </c>
      <c r="J306" s="187"/>
      <c r="K306" s="187" t="e">
        <v>#N/A</v>
      </c>
      <c r="L306" s="187"/>
      <c r="M306" s="187"/>
      <c r="N306" s="187">
        <v>8.25</v>
      </c>
      <c r="O306" s="187"/>
      <c r="P306" s="187"/>
      <c r="Q306" s="187"/>
      <c r="R306" s="187"/>
      <c r="S306" s="187">
        <v>5.83</v>
      </c>
      <c r="T306" s="83">
        <v>7.57</v>
      </c>
      <c r="U306" s="38">
        <v>0</v>
      </c>
      <c r="V306" s="38">
        <v>0</v>
      </c>
      <c r="W306" s="38">
        <v>0</v>
      </c>
      <c r="X306" s="38">
        <v>0</v>
      </c>
      <c r="Y306" s="187">
        <v>10</v>
      </c>
      <c r="Z306" s="187">
        <v>10.83</v>
      </c>
      <c r="AA306" s="187"/>
      <c r="AB306" s="187"/>
      <c r="AC306" s="187"/>
      <c r="AD306" s="187">
        <v>12.75</v>
      </c>
      <c r="AE306" s="187">
        <v>17</v>
      </c>
      <c r="AF306" s="187"/>
      <c r="AG306" s="145">
        <v>12.666</v>
      </c>
      <c r="AH306" s="75">
        <v>2</v>
      </c>
      <c r="AI306" s="75">
        <v>2</v>
      </c>
      <c r="AJ306" s="75">
        <v>4</v>
      </c>
      <c r="AK306" s="75">
        <v>1</v>
      </c>
      <c r="AL306" s="75">
        <v>9</v>
      </c>
      <c r="AM306" s="187">
        <v>13</v>
      </c>
      <c r="AN306" s="187"/>
      <c r="AO306" s="131">
        <v>1</v>
      </c>
      <c r="AP306" s="187"/>
      <c r="AQ306" s="187"/>
      <c r="AR306" s="75">
        <v>0</v>
      </c>
      <c r="AS306" s="187">
        <v>13</v>
      </c>
      <c r="AT306" s="187"/>
      <c r="AU306" s="75">
        <v>2</v>
      </c>
      <c r="AV306" s="74">
        <v>10.02705882352941</v>
      </c>
      <c r="AW306" s="70">
        <v>30</v>
      </c>
      <c r="AX306" s="84"/>
      <c r="AY306" s="84"/>
      <c r="AZ306" s="84"/>
      <c r="BA306" s="137" t="s">
        <v>539</v>
      </c>
      <c r="BB306" s="36">
        <v>9.5620588235294122</v>
      </c>
      <c r="BD306" s="43" t="s">
        <v>980</v>
      </c>
      <c r="BH306" s="133"/>
      <c r="BN306" s="133"/>
    </row>
    <row r="307" spans="1:66" s="42" customFormat="1" hidden="1" x14ac:dyDescent="0.25">
      <c r="A307" s="186"/>
      <c r="B307" s="195" t="s">
        <v>982</v>
      </c>
      <c r="C307" s="186" t="s">
        <v>983</v>
      </c>
      <c r="D307" s="186" t="s">
        <v>984</v>
      </c>
      <c r="E307" s="191" t="s">
        <v>159</v>
      </c>
      <c r="F307" s="187"/>
      <c r="G307" s="187"/>
      <c r="H307" s="187"/>
      <c r="I307" s="187">
        <v>8.5</v>
      </c>
      <c r="J307" s="187"/>
      <c r="K307" s="187"/>
      <c r="L307" s="187"/>
      <c r="M307" s="187"/>
      <c r="N307" s="187">
        <v>7.88</v>
      </c>
      <c r="O307" s="187"/>
      <c r="P307" s="187"/>
      <c r="Q307" s="187"/>
      <c r="R307" s="187"/>
      <c r="S307" s="187">
        <v>9.1300000000000008</v>
      </c>
      <c r="T307" s="83">
        <v>8.5033333333333321</v>
      </c>
      <c r="U307" s="38">
        <v>0</v>
      </c>
      <c r="V307" s="38">
        <v>0</v>
      </c>
      <c r="W307" s="38">
        <v>0</v>
      </c>
      <c r="X307" s="38">
        <v>0</v>
      </c>
      <c r="Y307" s="187">
        <v>10.75</v>
      </c>
      <c r="Z307" s="187">
        <v>6</v>
      </c>
      <c r="AA307" s="187"/>
      <c r="AB307" s="187"/>
      <c r="AC307" s="187"/>
      <c r="AD307" s="187">
        <v>11.25</v>
      </c>
      <c r="AE307" s="187">
        <v>16</v>
      </c>
      <c r="AF307" s="187"/>
      <c r="AG307" s="145">
        <v>11.05</v>
      </c>
      <c r="AH307" s="75">
        <v>2</v>
      </c>
      <c r="AI307" s="75">
        <v>0</v>
      </c>
      <c r="AJ307" s="75">
        <v>4</v>
      </c>
      <c r="AK307" s="75">
        <v>1</v>
      </c>
      <c r="AL307" s="75">
        <v>9</v>
      </c>
      <c r="AM307" s="187">
        <v>13.5</v>
      </c>
      <c r="AN307" s="187"/>
      <c r="AO307" s="131">
        <v>1</v>
      </c>
      <c r="AP307" s="187">
        <v>12.5</v>
      </c>
      <c r="AQ307" s="187"/>
      <c r="AR307" s="75">
        <v>2</v>
      </c>
      <c r="AS307" s="187"/>
      <c r="AT307" s="187"/>
      <c r="AU307" s="75">
        <v>0</v>
      </c>
      <c r="AV307" s="74">
        <v>10.016470588235293</v>
      </c>
      <c r="AW307" s="70">
        <v>30</v>
      </c>
      <c r="AX307" s="133" t="s">
        <v>985</v>
      </c>
      <c r="AY307" s="133"/>
      <c r="AZ307" s="133"/>
      <c r="BA307" s="137" t="s">
        <v>539</v>
      </c>
      <c r="BB307" s="36" t="e">
        <v>#N/A</v>
      </c>
      <c r="BD307" s="43" t="s">
        <v>983</v>
      </c>
      <c r="BH307" s="133"/>
      <c r="BN307" s="133"/>
    </row>
    <row r="308" spans="1:66" s="42" customFormat="1" hidden="1" x14ac:dyDescent="0.25">
      <c r="A308" s="186"/>
      <c r="B308" s="195" t="s">
        <v>986</v>
      </c>
      <c r="C308" s="186" t="s">
        <v>987</v>
      </c>
      <c r="D308" s="186" t="s">
        <v>417</v>
      </c>
      <c r="E308" s="191" t="s">
        <v>159</v>
      </c>
      <c r="F308" s="187"/>
      <c r="G308" s="187"/>
      <c r="H308" s="187"/>
      <c r="I308" s="187">
        <v>4.88</v>
      </c>
      <c r="J308" s="187"/>
      <c r="K308" s="187"/>
      <c r="L308" s="187"/>
      <c r="M308" s="187"/>
      <c r="N308" s="187">
        <v>7.63</v>
      </c>
      <c r="O308" s="187"/>
      <c r="P308" s="187"/>
      <c r="Q308" s="187"/>
      <c r="R308" s="187"/>
      <c r="S308" s="187">
        <v>5.75</v>
      </c>
      <c r="T308" s="83">
        <v>6.086666666666666</v>
      </c>
      <c r="U308" s="38">
        <v>0</v>
      </c>
      <c r="V308" s="38">
        <v>0</v>
      </c>
      <c r="W308" s="38">
        <v>0</v>
      </c>
      <c r="X308" s="38">
        <v>0</v>
      </c>
      <c r="Y308" s="187">
        <v>11</v>
      </c>
      <c r="Z308" s="187">
        <v>12.75</v>
      </c>
      <c r="AA308" s="187"/>
      <c r="AB308" s="187"/>
      <c r="AC308" s="187"/>
      <c r="AD308" s="187">
        <v>10</v>
      </c>
      <c r="AE308" s="187">
        <v>19</v>
      </c>
      <c r="AF308" s="187"/>
      <c r="AG308" s="145">
        <v>12.55</v>
      </c>
      <c r="AH308" s="75">
        <v>2</v>
      </c>
      <c r="AI308" s="75">
        <v>2</v>
      </c>
      <c r="AJ308" s="75">
        <v>4</v>
      </c>
      <c r="AK308" s="75">
        <v>1</v>
      </c>
      <c r="AL308" s="75">
        <v>9</v>
      </c>
      <c r="AM308" s="187">
        <v>19</v>
      </c>
      <c r="AN308" s="187"/>
      <c r="AO308" s="131">
        <v>1</v>
      </c>
      <c r="AP308" s="187">
        <v>0</v>
      </c>
      <c r="AQ308" s="187"/>
      <c r="AR308" s="75">
        <v>0</v>
      </c>
      <c r="AS308" s="187">
        <v>17</v>
      </c>
      <c r="AT308" s="187"/>
      <c r="AU308" s="75">
        <v>2</v>
      </c>
      <c r="AV308" s="74">
        <v>10.031176470588235</v>
      </c>
      <c r="AW308" s="70">
        <v>30</v>
      </c>
      <c r="AX308" s="133" t="s">
        <v>962</v>
      </c>
      <c r="AY308" s="133"/>
      <c r="AZ308" s="194">
        <v>36055204</v>
      </c>
      <c r="BA308" s="137" t="s">
        <v>539</v>
      </c>
      <c r="BB308" s="36">
        <v>10.029999999999999</v>
      </c>
      <c r="BD308" s="43" t="s">
        <v>987</v>
      </c>
      <c r="BH308" s="133"/>
      <c r="BN308" s="133"/>
    </row>
    <row r="309" spans="1:66" s="42" customFormat="1" hidden="1" x14ac:dyDescent="0.25">
      <c r="A309" s="186"/>
      <c r="B309" s="190" t="s">
        <v>988</v>
      </c>
      <c r="C309" s="186" t="s">
        <v>989</v>
      </c>
      <c r="D309" s="186" t="s">
        <v>426</v>
      </c>
      <c r="E309" s="191" t="s">
        <v>159</v>
      </c>
      <c r="F309" s="187"/>
      <c r="G309" s="187"/>
      <c r="H309" s="187"/>
      <c r="I309" s="187">
        <v>8.5</v>
      </c>
      <c r="J309" s="187"/>
      <c r="K309" s="187"/>
      <c r="L309" s="187"/>
      <c r="M309" s="187"/>
      <c r="N309" s="187">
        <v>7.88</v>
      </c>
      <c r="O309" s="187"/>
      <c r="P309" s="187"/>
      <c r="Q309" s="187"/>
      <c r="R309" s="187"/>
      <c r="S309" s="187">
        <v>5.38</v>
      </c>
      <c r="T309" s="83">
        <v>7.253333333333333</v>
      </c>
      <c r="U309" s="38">
        <v>0</v>
      </c>
      <c r="V309" s="38">
        <v>0</v>
      </c>
      <c r="W309" s="38">
        <v>0</v>
      </c>
      <c r="X309" s="38">
        <v>0</v>
      </c>
      <c r="Y309" s="187">
        <v>12.5</v>
      </c>
      <c r="Z309" s="187">
        <v>8</v>
      </c>
      <c r="AA309" s="187"/>
      <c r="AB309" s="187"/>
      <c r="AC309" s="187"/>
      <c r="AD309" s="187">
        <v>10.130000000000001</v>
      </c>
      <c r="AE309" s="187">
        <v>16</v>
      </c>
      <c r="AF309" s="187"/>
      <c r="AG309" s="145">
        <v>11.352</v>
      </c>
      <c r="AH309" s="75">
        <v>2</v>
      </c>
      <c r="AI309" s="75">
        <v>0</v>
      </c>
      <c r="AJ309" s="75">
        <v>4</v>
      </c>
      <c r="AK309" s="75">
        <v>1</v>
      </c>
      <c r="AL309" s="75">
        <v>9</v>
      </c>
      <c r="AM309" s="187">
        <v>11</v>
      </c>
      <c r="AN309" s="187"/>
      <c r="AO309" s="131">
        <v>1</v>
      </c>
      <c r="AP309" s="187">
        <v>0</v>
      </c>
      <c r="AQ309" s="187"/>
      <c r="AR309" s="75">
        <v>0</v>
      </c>
      <c r="AS309" s="187">
        <v>20</v>
      </c>
      <c r="AT309" s="187"/>
      <c r="AU309" s="75">
        <v>2</v>
      </c>
      <c r="AV309" s="74">
        <v>10.178823529411765</v>
      </c>
      <c r="AW309" s="70">
        <v>30</v>
      </c>
      <c r="AX309" s="133"/>
      <c r="AY309" s="133"/>
      <c r="AZ309" s="133"/>
      <c r="BA309" s="137" t="s">
        <v>539</v>
      </c>
      <c r="BB309" s="36">
        <v>10.18</v>
      </c>
      <c r="BC309" s="42" t="s">
        <v>962</v>
      </c>
      <c r="BD309" s="43" t="s">
        <v>989</v>
      </c>
      <c r="BH309" s="133"/>
      <c r="BN309" s="133"/>
    </row>
    <row r="310" spans="1:66" s="42" customFormat="1" hidden="1" x14ac:dyDescent="0.25">
      <c r="A310" s="186"/>
      <c r="B310" s="195" t="s">
        <v>990</v>
      </c>
      <c r="C310" s="186" t="s">
        <v>991</v>
      </c>
      <c r="D310" s="186" t="s">
        <v>992</v>
      </c>
      <c r="E310" s="191" t="s">
        <v>159</v>
      </c>
      <c r="F310" s="187"/>
      <c r="G310" s="187"/>
      <c r="H310" s="187"/>
      <c r="I310" s="187">
        <v>7.5</v>
      </c>
      <c r="J310" s="187"/>
      <c r="K310" s="187"/>
      <c r="L310" s="187"/>
      <c r="M310" s="187"/>
      <c r="N310" s="187">
        <v>9.5</v>
      </c>
      <c r="O310" s="187"/>
      <c r="P310" s="187"/>
      <c r="Q310" s="187"/>
      <c r="R310" s="187"/>
      <c r="S310" s="187">
        <v>7.63</v>
      </c>
      <c r="T310" s="83">
        <v>8.2099999999999991</v>
      </c>
      <c r="U310" s="38">
        <v>0</v>
      </c>
      <c r="V310" s="38">
        <v>0</v>
      </c>
      <c r="W310" s="38">
        <v>0</v>
      </c>
      <c r="X310" s="38">
        <v>0</v>
      </c>
      <c r="Y310" s="187">
        <v>14</v>
      </c>
      <c r="Z310" s="187">
        <v>14.5</v>
      </c>
      <c r="AA310" s="187"/>
      <c r="AB310" s="187"/>
      <c r="AC310" s="187"/>
      <c r="AD310" s="187">
        <v>10</v>
      </c>
      <c r="AE310" s="187">
        <v>19</v>
      </c>
      <c r="AF310" s="187"/>
      <c r="AG310" s="145">
        <v>13.5</v>
      </c>
      <c r="AH310" s="75">
        <v>2</v>
      </c>
      <c r="AI310" s="75">
        <v>2</v>
      </c>
      <c r="AJ310" s="75">
        <v>4</v>
      </c>
      <c r="AK310" s="75">
        <v>1</v>
      </c>
      <c r="AL310" s="75">
        <v>9</v>
      </c>
      <c r="AM310" s="187">
        <v>11</v>
      </c>
      <c r="AN310" s="187"/>
      <c r="AO310" s="131">
        <v>1</v>
      </c>
      <c r="AP310" s="187"/>
      <c r="AQ310" s="187"/>
      <c r="AR310" s="75">
        <v>0</v>
      </c>
      <c r="AS310" s="187">
        <v>17.5</v>
      </c>
      <c r="AT310" s="187"/>
      <c r="AU310" s="75">
        <v>2</v>
      </c>
      <c r="AV310" s="74">
        <v>11.022941176470587</v>
      </c>
      <c r="AW310" s="70">
        <v>30</v>
      </c>
      <c r="AX310" s="133" t="s">
        <v>985</v>
      </c>
      <c r="AY310" s="133"/>
      <c r="AZ310" s="133"/>
      <c r="BA310" s="137" t="s">
        <v>539</v>
      </c>
      <c r="BB310" s="36" t="e">
        <v>#N/A</v>
      </c>
      <c r="BD310" s="43" t="s">
        <v>991</v>
      </c>
      <c r="BH310" s="133"/>
      <c r="BN310" s="133"/>
    </row>
    <row r="311" spans="1:66" s="42" customFormat="1" hidden="1" x14ac:dyDescent="0.25">
      <c r="A311" s="186"/>
      <c r="B311" s="195" t="s">
        <v>993</v>
      </c>
      <c r="C311" s="186" t="s">
        <v>408</v>
      </c>
      <c r="D311" s="186" t="s">
        <v>78</v>
      </c>
      <c r="E311" s="191" t="s">
        <v>159</v>
      </c>
      <c r="F311" s="187"/>
      <c r="G311" s="187"/>
      <c r="H311" s="187"/>
      <c r="I311" s="187">
        <v>11</v>
      </c>
      <c r="J311" s="187"/>
      <c r="K311" s="187" t="e">
        <v>#N/A</v>
      </c>
      <c r="L311" s="187"/>
      <c r="M311" s="187"/>
      <c r="N311" s="187"/>
      <c r="O311" s="187"/>
      <c r="P311" s="187"/>
      <c r="Q311" s="187"/>
      <c r="R311" s="187"/>
      <c r="S311" s="187"/>
      <c r="T311" s="83">
        <v>3.6666666666666665</v>
      </c>
      <c r="U311" s="38">
        <v>6</v>
      </c>
      <c r="V311" s="38">
        <v>0</v>
      </c>
      <c r="W311" s="38">
        <v>0</v>
      </c>
      <c r="X311" s="38">
        <v>6</v>
      </c>
      <c r="Y311" s="187">
        <v>10.75</v>
      </c>
      <c r="Z311" s="187">
        <v>13</v>
      </c>
      <c r="AA311" s="187"/>
      <c r="AB311" s="187"/>
      <c r="AC311" s="187"/>
      <c r="AD311" s="187">
        <v>10</v>
      </c>
      <c r="AE311" s="187">
        <v>16</v>
      </c>
      <c r="AF311" s="187"/>
      <c r="AG311" s="145">
        <v>11.95</v>
      </c>
      <c r="AH311" s="75">
        <v>2</v>
      </c>
      <c r="AI311" s="75">
        <v>2</v>
      </c>
      <c r="AJ311" s="75">
        <v>4</v>
      </c>
      <c r="AK311" s="75">
        <v>1</v>
      </c>
      <c r="AL311" s="75">
        <v>9</v>
      </c>
      <c r="AM311" s="187">
        <v>13</v>
      </c>
      <c r="AN311" s="187"/>
      <c r="AO311" s="131">
        <v>1</v>
      </c>
      <c r="AP311" s="187"/>
      <c r="AQ311" s="187"/>
      <c r="AR311" s="75">
        <v>0</v>
      </c>
      <c r="AS311" s="187">
        <v>11</v>
      </c>
      <c r="AT311" s="187"/>
      <c r="AU311" s="75">
        <v>2</v>
      </c>
      <c r="AV311" s="74">
        <v>7.5147058823529411</v>
      </c>
      <c r="AW311" s="70">
        <v>18</v>
      </c>
      <c r="AX311" s="84"/>
      <c r="AY311" s="84"/>
      <c r="AZ311" s="84"/>
      <c r="BA311" s="137" t="s">
        <v>539</v>
      </c>
      <c r="BB311" s="36">
        <v>8.8382352941176467</v>
      </c>
      <c r="BD311" s="43" t="s">
        <v>408</v>
      </c>
      <c r="BH311" s="133"/>
      <c r="BN311" s="133"/>
    </row>
    <row r="312" spans="1:66" s="42" customFormat="1" hidden="1" x14ac:dyDescent="0.25">
      <c r="A312" s="186"/>
      <c r="B312" s="186" t="s">
        <v>994</v>
      </c>
      <c r="C312" s="186" t="s">
        <v>995</v>
      </c>
      <c r="D312" s="186" t="s">
        <v>518</v>
      </c>
      <c r="E312" s="191" t="s">
        <v>159</v>
      </c>
      <c r="F312" s="187"/>
      <c r="G312" s="187"/>
      <c r="H312" s="187"/>
      <c r="I312" s="187">
        <v>10</v>
      </c>
      <c r="J312" s="187"/>
      <c r="K312" s="187" t="e">
        <v>#N/A</v>
      </c>
      <c r="L312" s="187"/>
      <c r="M312" s="187"/>
      <c r="N312" s="187"/>
      <c r="O312" s="187"/>
      <c r="P312" s="187"/>
      <c r="Q312" s="187"/>
      <c r="R312" s="187"/>
      <c r="S312" s="187"/>
      <c r="T312" s="83">
        <v>3.3333333333333335</v>
      </c>
      <c r="U312" s="38">
        <v>6</v>
      </c>
      <c r="V312" s="38">
        <v>0</v>
      </c>
      <c r="W312" s="38">
        <v>0</v>
      </c>
      <c r="X312" s="38">
        <v>6</v>
      </c>
      <c r="Y312" s="187">
        <v>11</v>
      </c>
      <c r="Z312" s="187">
        <v>13</v>
      </c>
      <c r="AA312" s="187"/>
      <c r="AB312" s="187"/>
      <c r="AC312" s="187"/>
      <c r="AD312" s="187">
        <v>6</v>
      </c>
      <c r="AE312" s="187">
        <v>15</v>
      </c>
      <c r="AF312" s="187"/>
      <c r="AG312" s="145">
        <v>10.199999999999999</v>
      </c>
      <c r="AH312" s="75">
        <v>2</v>
      </c>
      <c r="AI312" s="75">
        <v>2</v>
      </c>
      <c r="AJ312" s="75">
        <v>0</v>
      </c>
      <c r="AK312" s="75">
        <v>1</v>
      </c>
      <c r="AL312" s="75">
        <v>9</v>
      </c>
      <c r="AM312" s="187">
        <v>15</v>
      </c>
      <c r="AN312" s="187"/>
      <c r="AO312" s="131">
        <v>1</v>
      </c>
      <c r="AP312" s="187"/>
      <c r="AQ312" s="187"/>
      <c r="AR312" s="75">
        <v>0</v>
      </c>
      <c r="AS312" s="187">
        <v>12</v>
      </c>
      <c r="AT312" s="187"/>
      <c r="AU312" s="75">
        <v>2</v>
      </c>
      <c r="AV312" s="74">
        <v>7.0588235294117645</v>
      </c>
      <c r="AW312" s="70">
        <v>18</v>
      </c>
      <c r="AX312" s="84"/>
      <c r="AY312" s="84"/>
      <c r="AZ312" s="38">
        <v>36030328</v>
      </c>
      <c r="BA312" s="137" t="s">
        <v>539</v>
      </c>
      <c r="BB312" s="36">
        <v>7.0588235294117645</v>
      </c>
      <c r="BC312" s="192" t="e">
        <v>#N/A</v>
      </c>
      <c r="BD312" s="43" t="s">
        <v>995</v>
      </c>
      <c r="BH312" s="133"/>
      <c r="BN312" s="133"/>
    </row>
    <row r="313" spans="1:66" s="42" customFormat="1" hidden="1" x14ac:dyDescent="0.25">
      <c r="A313" s="186"/>
      <c r="B313" s="195" t="s">
        <v>996</v>
      </c>
      <c r="C313" s="186" t="s">
        <v>997</v>
      </c>
      <c r="D313" s="186" t="s">
        <v>998</v>
      </c>
      <c r="E313" s="191" t="s">
        <v>159</v>
      </c>
      <c r="F313" s="187"/>
      <c r="G313" s="187"/>
      <c r="H313" s="187"/>
      <c r="I313" s="187">
        <v>6.25</v>
      </c>
      <c r="J313" s="187"/>
      <c r="K313" s="187"/>
      <c r="L313" s="187"/>
      <c r="M313" s="187"/>
      <c r="N313" s="187">
        <v>8.25</v>
      </c>
      <c r="O313" s="187"/>
      <c r="P313" s="187"/>
      <c r="Q313" s="187"/>
      <c r="R313" s="187"/>
      <c r="S313" s="187">
        <v>11.25</v>
      </c>
      <c r="T313" s="83">
        <v>8.5833333333333339</v>
      </c>
      <c r="U313" s="38">
        <v>0</v>
      </c>
      <c r="V313" s="38">
        <v>0</v>
      </c>
      <c r="W313" s="38">
        <v>6</v>
      </c>
      <c r="X313" s="38">
        <v>6</v>
      </c>
      <c r="Y313" s="187">
        <v>15</v>
      </c>
      <c r="Z313" s="187">
        <v>13.83</v>
      </c>
      <c r="AA313" s="187"/>
      <c r="AB313" s="187"/>
      <c r="AC313" s="187"/>
      <c r="AD313" s="187">
        <v>8.75</v>
      </c>
      <c r="AE313" s="187">
        <v>14</v>
      </c>
      <c r="AF313" s="187"/>
      <c r="AG313" s="145">
        <v>12.065999999999999</v>
      </c>
      <c r="AH313" s="75">
        <v>2</v>
      </c>
      <c r="AI313" s="75">
        <v>2</v>
      </c>
      <c r="AJ313" s="75">
        <v>0</v>
      </c>
      <c r="AK313" s="75">
        <v>1</v>
      </c>
      <c r="AL313" s="75">
        <v>9</v>
      </c>
      <c r="AM313" s="187">
        <v>13</v>
      </c>
      <c r="AN313" s="187"/>
      <c r="AO313" s="131">
        <v>1</v>
      </c>
      <c r="AP313" s="187">
        <v>0</v>
      </c>
      <c r="AQ313" s="187"/>
      <c r="AR313" s="75">
        <v>0</v>
      </c>
      <c r="AS313" s="187">
        <v>10</v>
      </c>
      <c r="AT313" s="187"/>
      <c r="AU313" s="75">
        <v>2</v>
      </c>
      <c r="AV313" s="74">
        <v>10.034117647058823</v>
      </c>
      <c r="AW313" s="70">
        <v>30</v>
      </c>
      <c r="AX313" s="133" t="s">
        <v>962</v>
      </c>
      <c r="AY313" s="133"/>
      <c r="AZ313" s="194">
        <v>36052068</v>
      </c>
      <c r="BA313" s="137" t="s">
        <v>539</v>
      </c>
      <c r="BB313" s="36">
        <v>10.029999999999999</v>
      </c>
      <c r="BD313" s="43" t="s">
        <v>997</v>
      </c>
      <c r="BH313" s="133"/>
      <c r="BN313" s="133"/>
    </row>
    <row r="314" spans="1:66" s="42" customFormat="1" hidden="1" x14ac:dyDescent="0.25">
      <c r="A314" s="186"/>
      <c r="B314" s="195" t="s">
        <v>999</v>
      </c>
      <c r="C314" s="186" t="s">
        <v>1000</v>
      </c>
      <c r="D314" s="186" t="s">
        <v>333</v>
      </c>
      <c r="E314" s="191" t="s">
        <v>159</v>
      </c>
      <c r="F314" s="187"/>
      <c r="G314" s="187"/>
      <c r="H314" s="187"/>
      <c r="I314" s="187"/>
      <c r="J314" s="187"/>
      <c r="K314" s="187" t="e">
        <v>#N/A</v>
      </c>
      <c r="L314" s="187"/>
      <c r="M314" s="187"/>
      <c r="N314" s="187"/>
      <c r="O314" s="187"/>
      <c r="P314" s="187"/>
      <c r="Q314" s="187"/>
      <c r="R314" s="187"/>
      <c r="S314" s="187"/>
      <c r="T314" s="83">
        <v>0</v>
      </c>
      <c r="U314" s="38">
        <v>0</v>
      </c>
      <c r="V314" s="38">
        <v>0</v>
      </c>
      <c r="W314" s="38">
        <v>0</v>
      </c>
      <c r="X314" s="38">
        <v>0</v>
      </c>
      <c r="Y314" s="187">
        <v>14.5</v>
      </c>
      <c r="Z314" s="187">
        <v>13.5</v>
      </c>
      <c r="AA314" s="187"/>
      <c r="AB314" s="187"/>
      <c r="AC314" s="187"/>
      <c r="AD314" s="187">
        <v>7.75</v>
      </c>
      <c r="AE314" s="187">
        <v>11</v>
      </c>
      <c r="AF314" s="187"/>
      <c r="AG314" s="145">
        <v>10.9</v>
      </c>
      <c r="AH314" s="75">
        <v>2</v>
      </c>
      <c r="AI314" s="75">
        <v>2</v>
      </c>
      <c r="AJ314" s="75">
        <v>0</v>
      </c>
      <c r="AK314" s="75">
        <v>1</v>
      </c>
      <c r="AL314" s="75">
        <v>9</v>
      </c>
      <c r="AM314" s="187">
        <v>10</v>
      </c>
      <c r="AN314" s="187"/>
      <c r="AO314" s="131">
        <v>1</v>
      </c>
      <c r="AP314" s="187">
        <v>10</v>
      </c>
      <c r="AQ314" s="187"/>
      <c r="AR314" s="75">
        <v>2</v>
      </c>
      <c r="AS314" s="187"/>
      <c r="AT314" s="187"/>
      <c r="AU314" s="75">
        <v>0</v>
      </c>
      <c r="AV314" s="74">
        <v>4.9705882352941178</v>
      </c>
      <c r="AW314" s="70">
        <v>12</v>
      </c>
      <c r="AX314" s="84"/>
      <c r="AY314" s="84"/>
      <c r="AZ314" s="38">
        <v>36025249</v>
      </c>
      <c r="BA314" s="137" t="s">
        <v>539</v>
      </c>
      <c r="BB314" s="36">
        <v>4.9705882352941178</v>
      </c>
      <c r="BC314" s="192" t="e">
        <v>#N/A</v>
      </c>
      <c r="BD314" s="43" t="s">
        <v>1000</v>
      </c>
      <c r="BH314" s="133"/>
      <c r="BN314" s="133"/>
    </row>
    <row r="315" spans="1:66" s="42" customFormat="1" hidden="1" x14ac:dyDescent="0.25">
      <c r="A315" s="186"/>
      <c r="B315" s="195" t="s">
        <v>1001</v>
      </c>
      <c r="C315" s="186" t="s">
        <v>1002</v>
      </c>
      <c r="D315" s="186" t="s">
        <v>777</v>
      </c>
      <c r="E315" s="191" t="s">
        <v>159</v>
      </c>
      <c r="F315" s="187"/>
      <c r="G315" s="187"/>
      <c r="H315" s="187"/>
      <c r="I315" s="187" t="e">
        <v>#N/A</v>
      </c>
      <c r="J315" s="187"/>
      <c r="K315" s="187" t="e">
        <v>#N/A</v>
      </c>
      <c r="L315" s="187"/>
      <c r="M315" s="187"/>
      <c r="N315" s="187" t="e">
        <v>#N/A</v>
      </c>
      <c r="O315" s="187"/>
      <c r="P315" s="187"/>
      <c r="Q315" s="187"/>
      <c r="R315" s="187"/>
      <c r="S315" s="187" t="e">
        <v>#N/A</v>
      </c>
      <c r="T315" s="83" t="e">
        <v>#N/A</v>
      </c>
      <c r="U315" s="38" t="e">
        <v>#N/A</v>
      </c>
      <c r="V315" s="38" t="e">
        <v>#N/A</v>
      </c>
      <c r="W315" s="38" t="e">
        <v>#N/A</v>
      </c>
      <c r="X315" s="38" t="e">
        <v>#N/A</v>
      </c>
      <c r="Y315" s="187" t="e">
        <v>#N/A</v>
      </c>
      <c r="Z315" s="187" t="e">
        <v>#N/A</v>
      </c>
      <c r="AA315" s="187"/>
      <c r="AB315" s="187"/>
      <c r="AC315" s="187"/>
      <c r="AD315" s="187" t="e">
        <v>#N/A</v>
      </c>
      <c r="AE315" s="187" t="e">
        <v>#N/A</v>
      </c>
      <c r="AF315" s="187"/>
      <c r="AG315" s="145" t="e">
        <v>#N/A</v>
      </c>
      <c r="AH315" s="75" t="e">
        <v>#N/A</v>
      </c>
      <c r="AI315" s="75" t="e">
        <v>#N/A</v>
      </c>
      <c r="AJ315" s="75" t="e">
        <v>#N/A</v>
      </c>
      <c r="AK315" s="75" t="e">
        <v>#N/A</v>
      </c>
      <c r="AL315" s="75" t="e">
        <v>#N/A</v>
      </c>
      <c r="AM315" s="187" t="e">
        <v>#N/A</v>
      </c>
      <c r="AN315" s="187"/>
      <c r="AO315" s="131" t="e">
        <v>#N/A</v>
      </c>
      <c r="AP315" s="187" t="e">
        <v>#N/A</v>
      </c>
      <c r="AQ315" s="187"/>
      <c r="AR315" s="75" t="e">
        <v>#N/A</v>
      </c>
      <c r="AS315" s="187" t="e">
        <v>#N/A</v>
      </c>
      <c r="AT315" s="187"/>
      <c r="AU315" s="75" t="e">
        <v>#N/A</v>
      </c>
      <c r="AV315" s="74" t="e">
        <v>#N/A</v>
      </c>
      <c r="AW315" s="70" t="e">
        <v>#N/A</v>
      </c>
      <c r="AX315" s="84"/>
      <c r="AY315" s="84"/>
      <c r="AZ315" s="84"/>
      <c r="BA315" s="137" t="s">
        <v>539</v>
      </c>
      <c r="BB315" s="36" t="e">
        <v>#N/A</v>
      </c>
      <c r="BD315" s="43" t="s">
        <v>1002</v>
      </c>
      <c r="BH315" s="133"/>
      <c r="BN315" s="133"/>
    </row>
    <row r="316" spans="1:66" s="42" customFormat="1" hidden="1" x14ac:dyDescent="0.25">
      <c r="A316" s="186"/>
      <c r="B316" s="195" t="s">
        <v>1003</v>
      </c>
      <c r="C316" s="186" t="s">
        <v>655</v>
      </c>
      <c r="D316" s="186" t="s">
        <v>1004</v>
      </c>
      <c r="E316" s="191" t="s">
        <v>159</v>
      </c>
      <c r="F316" s="187"/>
      <c r="G316" s="187"/>
      <c r="H316" s="187"/>
      <c r="I316" s="187">
        <v>6.75</v>
      </c>
      <c r="J316" s="187"/>
      <c r="K316" s="187"/>
      <c r="L316" s="187"/>
      <c r="M316" s="187"/>
      <c r="N316" s="187">
        <v>8.6300000000000008</v>
      </c>
      <c r="O316" s="187"/>
      <c r="P316" s="187"/>
      <c r="Q316" s="187"/>
      <c r="R316" s="187"/>
      <c r="S316" s="187">
        <v>7.25</v>
      </c>
      <c r="T316" s="83">
        <v>7.5433333333333339</v>
      </c>
      <c r="U316" s="38">
        <v>0</v>
      </c>
      <c r="V316" s="38">
        <v>0</v>
      </c>
      <c r="W316" s="38">
        <v>0</v>
      </c>
      <c r="X316" s="38">
        <v>0</v>
      </c>
      <c r="Y316" s="187">
        <v>13.5</v>
      </c>
      <c r="Z316" s="187">
        <v>13.86</v>
      </c>
      <c r="AA316" s="187"/>
      <c r="AB316" s="187"/>
      <c r="AC316" s="187"/>
      <c r="AD316" s="187">
        <v>8.5</v>
      </c>
      <c r="AE316" s="187">
        <v>12</v>
      </c>
      <c r="AF316" s="187"/>
      <c r="AG316" s="145">
        <v>11.272</v>
      </c>
      <c r="AH316" s="75">
        <v>2</v>
      </c>
      <c r="AI316" s="75">
        <v>2</v>
      </c>
      <c r="AJ316" s="75">
        <v>0</v>
      </c>
      <c r="AK316" s="75">
        <v>1</v>
      </c>
      <c r="AL316" s="75">
        <v>9</v>
      </c>
      <c r="AM316" s="187">
        <v>15</v>
      </c>
      <c r="AN316" s="187"/>
      <c r="AO316" s="131">
        <v>1</v>
      </c>
      <c r="AP316" s="187">
        <v>0</v>
      </c>
      <c r="AQ316" s="187"/>
      <c r="AR316" s="75">
        <v>0</v>
      </c>
      <c r="AS316" s="187">
        <v>15.5</v>
      </c>
      <c r="AT316" s="187"/>
      <c r="AU316" s="75">
        <v>2</v>
      </c>
      <c r="AV316" s="74">
        <v>10.014705882352942</v>
      </c>
      <c r="AW316" s="70">
        <v>30</v>
      </c>
      <c r="AX316" s="133" t="s">
        <v>962</v>
      </c>
      <c r="AY316" s="133"/>
      <c r="AZ316" s="194">
        <v>36024336</v>
      </c>
      <c r="BA316" s="137" t="s">
        <v>539</v>
      </c>
      <c r="BB316" s="36">
        <v>10.01</v>
      </c>
      <c r="BD316" s="43" t="s">
        <v>655</v>
      </c>
      <c r="BH316" s="133"/>
      <c r="BN316" s="133"/>
    </row>
    <row r="317" spans="1:66" s="42" customFormat="1" hidden="1" x14ac:dyDescent="0.25">
      <c r="A317" s="186"/>
      <c r="B317" s="195" t="s">
        <v>1005</v>
      </c>
      <c r="C317" s="186" t="s">
        <v>387</v>
      </c>
      <c r="D317" s="186" t="s">
        <v>1006</v>
      </c>
      <c r="E317" s="191" t="s">
        <v>159</v>
      </c>
      <c r="F317" s="187"/>
      <c r="G317" s="187"/>
      <c r="H317" s="187"/>
      <c r="I317" s="187">
        <v>7</v>
      </c>
      <c r="J317" s="187"/>
      <c r="K317" s="187"/>
      <c r="L317" s="187"/>
      <c r="M317" s="187"/>
      <c r="N317" s="187">
        <v>8.25</v>
      </c>
      <c r="O317" s="187"/>
      <c r="P317" s="187"/>
      <c r="Q317" s="187"/>
      <c r="R317" s="187"/>
      <c r="S317" s="187">
        <v>9.3800000000000008</v>
      </c>
      <c r="T317" s="83">
        <v>8.2100000000000009</v>
      </c>
      <c r="U317" s="38">
        <v>0</v>
      </c>
      <c r="V317" s="38">
        <v>0</v>
      </c>
      <c r="W317" s="38">
        <v>0</v>
      </c>
      <c r="X317" s="38">
        <v>0</v>
      </c>
      <c r="Y317" s="187">
        <v>11.37</v>
      </c>
      <c r="Z317" s="187">
        <v>14</v>
      </c>
      <c r="AA317" s="187"/>
      <c r="AB317" s="187"/>
      <c r="AC317" s="187"/>
      <c r="AD317" s="187">
        <v>8.5500000000000007</v>
      </c>
      <c r="AE317" s="187">
        <v>11.7</v>
      </c>
      <c r="AF317" s="187"/>
      <c r="AG317" s="145">
        <v>10.834</v>
      </c>
      <c r="AH317" s="75">
        <v>2</v>
      </c>
      <c r="AI317" s="75">
        <v>2</v>
      </c>
      <c r="AJ317" s="75">
        <v>0</v>
      </c>
      <c r="AK317" s="75">
        <v>1</v>
      </c>
      <c r="AL317" s="75">
        <v>9</v>
      </c>
      <c r="AM317" s="187">
        <v>13</v>
      </c>
      <c r="AN317" s="187"/>
      <c r="AO317" s="131">
        <v>1</v>
      </c>
      <c r="AP317" s="187">
        <v>0</v>
      </c>
      <c r="AQ317" s="187"/>
      <c r="AR317" s="75">
        <v>0</v>
      </c>
      <c r="AS317" s="187">
        <v>14.5</v>
      </c>
      <c r="AT317" s="187"/>
      <c r="AU317" s="75">
        <v>2</v>
      </c>
      <c r="AV317" s="74">
        <v>10.003529411764706</v>
      </c>
      <c r="AW317" s="70">
        <v>30</v>
      </c>
      <c r="AX317" s="133" t="s">
        <v>962</v>
      </c>
      <c r="AY317" s="133"/>
      <c r="AZ317" s="194">
        <v>36052993</v>
      </c>
      <c r="BA317" s="137" t="s">
        <v>539</v>
      </c>
      <c r="BB317" s="36">
        <v>10</v>
      </c>
      <c r="BD317" s="43" t="s">
        <v>387</v>
      </c>
      <c r="BH317" s="133"/>
      <c r="BN317" s="133"/>
    </row>
    <row r="318" spans="1:66" s="42" customFormat="1" hidden="1" x14ac:dyDescent="0.25">
      <c r="A318" s="186"/>
      <c r="B318" s="195" t="s">
        <v>1007</v>
      </c>
      <c r="C318" s="186" t="s">
        <v>1008</v>
      </c>
      <c r="D318" s="186" t="s">
        <v>412</v>
      </c>
      <c r="E318" s="191" t="s">
        <v>159</v>
      </c>
      <c r="F318" s="187"/>
      <c r="G318" s="187"/>
      <c r="H318" s="187"/>
      <c r="I318" s="187">
        <v>4.88</v>
      </c>
      <c r="J318" s="187"/>
      <c r="K318" s="187"/>
      <c r="L318" s="187"/>
      <c r="M318" s="187"/>
      <c r="N318" s="187">
        <v>8</v>
      </c>
      <c r="O318" s="187"/>
      <c r="P318" s="187"/>
      <c r="Q318" s="187"/>
      <c r="R318" s="187"/>
      <c r="S318" s="187">
        <v>11.25</v>
      </c>
      <c r="T318" s="83">
        <v>8.043333333333333</v>
      </c>
      <c r="U318" s="38">
        <v>0</v>
      </c>
      <c r="V318" s="38">
        <v>0</v>
      </c>
      <c r="W318" s="38">
        <v>6</v>
      </c>
      <c r="X318" s="38">
        <v>6</v>
      </c>
      <c r="Y318" s="187">
        <v>13</v>
      </c>
      <c r="Z318" s="187">
        <v>13</v>
      </c>
      <c r="AA318" s="187"/>
      <c r="AB318" s="187"/>
      <c r="AC318" s="187"/>
      <c r="AD318" s="187">
        <v>10</v>
      </c>
      <c r="AE318" s="187">
        <v>20</v>
      </c>
      <c r="AF318" s="187"/>
      <c r="AG318" s="145">
        <v>13.2</v>
      </c>
      <c r="AH318" s="75">
        <v>2</v>
      </c>
      <c r="AI318" s="75">
        <v>2</v>
      </c>
      <c r="AJ318" s="75">
        <v>4</v>
      </c>
      <c r="AK318" s="75">
        <v>1</v>
      </c>
      <c r="AL318" s="75">
        <v>9</v>
      </c>
      <c r="AM318" s="187">
        <v>17</v>
      </c>
      <c r="AN318" s="187"/>
      <c r="AO318" s="131">
        <v>1</v>
      </c>
      <c r="AP318" s="187">
        <v>0</v>
      </c>
      <c r="AQ318" s="187"/>
      <c r="AR318" s="75">
        <v>0</v>
      </c>
      <c r="AS318" s="187">
        <v>12</v>
      </c>
      <c r="AT318" s="187"/>
      <c r="AU318" s="75">
        <v>2</v>
      </c>
      <c r="AV318" s="74">
        <v>10.552352941176469</v>
      </c>
      <c r="AW318" s="70">
        <v>30</v>
      </c>
      <c r="AX318" s="133" t="s">
        <v>962</v>
      </c>
      <c r="AY318" s="133"/>
      <c r="AZ318" s="194">
        <v>36057162</v>
      </c>
      <c r="BA318" s="137" t="s">
        <v>539</v>
      </c>
      <c r="BB318" s="36">
        <v>10.55</v>
      </c>
      <c r="BD318" s="43" t="s">
        <v>1008</v>
      </c>
      <c r="BH318" s="133"/>
      <c r="BN318" s="133"/>
    </row>
    <row r="319" spans="1:66" s="42" customFormat="1" hidden="1" x14ac:dyDescent="0.25">
      <c r="A319" s="186"/>
      <c r="B319" s="195" t="s">
        <v>1009</v>
      </c>
      <c r="C319" s="186" t="s">
        <v>1010</v>
      </c>
      <c r="D319" s="186" t="s">
        <v>480</v>
      </c>
      <c r="E319" s="191" t="s">
        <v>159</v>
      </c>
      <c r="F319" s="187"/>
      <c r="G319" s="187"/>
      <c r="H319" s="187"/>
      <c r="I319" s="187">
        <v>6</v>
      </c>
      <c r="J319" s="187"/>
      <c r="K319" s="187"/>
      <c r="L319" s="187"/>
      <c r="M319" s="187"/>
      <c r="N319" s="187">
        <v>8.6300000000000008</v>
      </c>
      <c r="O319" s="187"/>
      <c r="P319" s="187"/>
      <c r="Q319" s="187"/>
      <c r="R319" s="187"/>
      <c r="S319" s="187">
        <v>7.5</v>
      </c>
      <c r="T319" s="83">
        <v>7.3766666666666678</v>
      </c>
      <c r="U319" s="38">
        <v>0</v>
      </c>
      <c r="V319" s="38">
        <v>0</v>
      </c>
      <c r="W319" s="38">
        <v>0</v>
      </c>
      <c r="X319" s="38">
        <v>0</v>
      </c>
      <c r="Y319" s="187">
        <v>13.4</v>
      </c>
      <c r="Z319" s="187">
        <v>14</v>
      </c>
      <c r="AA319" s="187"/>
      <c r="AB319" s="187"/>
      <c r="AC319" s="187"/>
      <c r="AD319" s="187">
        <v>10</v>
      </c>
      <c r="AE319" s="187">
        <v>12.5</v>
      </c>
      <c r="AF319" s="187"/>
      <c r="AG319" s="145">
        <v>11.98</v>
      </c>
      <c r="AH319" s="75">
        <v>2</v>
      </c>
      <c r="AI319" s="75">
        <v>2</v>
      </c>
      <c r="AJ319" s="75">
        <v>4</v>
      </c>
      <c r="AK319" s="75">
        <v>1</v>
      </c>
      <c r="AL319" s="75">
        <v>9</v>
      </c>
      <c r="AM319" s="187">
        <v>13</v>
      </c>
      <c r="AN319" s="187"/>
      <c r="AO319" s="131">
        <v>1</v>
      </c>
      <c r="AP319" s="187">
        <v>0</v>
      </c>
      <c r="AQ319" s="187"/>
      <c r="AR319" s="75">
        <v>0</v>
      </c>
      <c r="AS319" s="187">
        <v>15.5</v>
      </c>
      <c r="AT319" s="187"/>
      <c r="AU319" s="75">
        <v>2</v>
      </c>
      <c r="AV319" s="74">
        <v>10.017058823529412</v>
      </c>
      <c r="AW319" s="70">
        <v>30</v>
      </c>
      <c r="AX319" s="133" t="s">
        <v>962</v>
      </c>
      <c r="AY319" s="133"/>
      <c r="AZ319" s="194">
        <v>36037427</v>
      </c>
      <c r="BA319" s="137" t="s">
        <v>539</v>
      </c>
      <c r="BB319" s="36">
        <v>10.02</v>
      </c>
      <c r="BD319" s="43" t="s">
        <v>1010</v>
      </c>
      <c r="BH319" s="133"/>
      <c r="BN319" s="133"/>
    </row>
    <row r="320" spans="1:66" s="42" customFormat="1" hidden="1" x14ac:dyDescent="0.25">
      <c r="A320" s="186"/>
      <c r="B320" s="195" t="s">
        <v>1011</v>
      </c>
      <c r="C320" s="186" t="s">
        <v>1012</v>
      </c>
      <c r="D320" s="186" t="s">
        <v>332</v>
      </c>
      <c r="E320" s="191" t="s">
        <v>159</v>
      </c>
      <c r="F320" s="187"/>
      <c r="G320" s="187"/>
      <c r="H320" s="187"/>
      <c r="I320" s="187">
        <v>10</v>
      </c>
      <c r="J320" s="187"/>
      <c r="K320" s="187"/>
      <c r="L320" s="187"/>
      <c r="M320" s="187"/>
      <c r="N320" s="187">
        <v>8.1300000000000008</v>
      </c>
      <c r="O320" s="187"/>
      <c r="P320" s="187"/>
      <c r="Q320" s="187"/>
      <c r="R320" s="187"/>
      <c r="S320" s="187">
        <v>3.88</v>
      </c>
      <c r="T320" s="83">
        <v>7.3366666666666669</v>
      </c>
      <c r="U320" s="38">
        <v>6</v>
      </c>
      <c r="V320" s="38">
        <v>0</v>
      </c>
      <c r="W320" s="38">
        <v>0</v>
      </c>
      <c r="X320" s="38">
        <v>6</v>
      </c>
      <c r="Y320" s="187">
        <v>12</v>
      </c>
      <c r="Z320" s="187">
        <v>14</v>
      </c>
      <c r="AA320" s="187"/>
      <c r="AB320" s="187"/>
      <c r="AC320" s="187"/>
      <c r="AD320" s="187">
        <v>10.25</v>
      </c>
      <c r="AE320" s="187">
        <v>17</v>
      </c>
      <c r="AF320" s="187"/>
      <c r="AG320" s="145">
        <v>12.7</v>
      </c>
      <c r="AH320" s="75">
        <v>2</v>
      </c>
      <c r="AI320" s="75">
        <v>2</v>
      </c>
      <c r="AJ320" s="75">
        <v>4</v>
      </c>
      <c r="AK320" s="75">
        <v>1</v>
      </c>
      <c r="AL320" s="75">
        <v>9</v>
      </c>
      <c r="AM320" s="187">
        <v>12</v>
      </c>
      <c r="AN320" s="187"/>
      <c r="AO320" s="131">
        <v>1</v>
      </c>
      <c r="AP320" s="187">
        <v>0</v>
      </c>
      <c r="AQ320" s="187"/>
      <c r="AR320" s="75">
        <v>0</v>
      </c>
      <c r="AS320" s="187">
        <v>14.5</v>
      </c>
      <c r="AT320" s="187"/>
      <c r="AU320" s="75">
        <v>2</v>
      </c>
      <c r="AV320" s="74">
        <v>10.031176470588235</v>
      </c>
      <c r="AW320" s="70">
        <v>30</v>
      </c>
      <c r="AX320" s="133" t="s">
        <v>962</v>
      </c>
      <c r="AY320" s="133" t="s">
        <v>1013</v>
      </c>
      <c r="AZ320" s="133"/>
      <c r="BA320" s="137" t="s">
        <v>539</v>
      </c>
      <c r="BB320" s="36" t="e">
        <v>#N/A</v>
      </c>
      <c r="BD320" s="43" t="s">
        <v>1012</v>
      </c>
      <c r="BH320" s="133"/>
      <c r="BN320" s="133"/>
    </row>
    <row r="321" spans="1:66" s="42" customFormat="1" hidden="1" x14ac:dyDescent="0.25">
      <c r="A321" s="186"/>
      <c r="B321" s="195" t="s">
        <v>1014</v>
      </c>
      <c r="C321" s="186" t="s">
        <v>1015</v>
      </c>
      <c r="D321" s="186" t="s">
        <v>108</v>
      </c>
      <c r="E321" s="191" t="s">
        <v>159</v>
      </c>
      <c r="F321" s="187"/>
      <c r="G321" s="187"/>
      <c r="H321" s="187"/>
      <c r="I321" s="187">
        <v>4.38</v>
      </c>
      <c r="J321" s="187"/>
      <c r="K321" s="187"/>
      <c r="L321" s="187"/>
      <c r="M321" s="187"/>
      <c r="N321" s="187">
        <v>10.25</v>
      </c>
      <c r="O321" s="187"/>
      <c r="P321" s="187"/>
      <c r="Q321" s="187"/>
      <c r="R321" s="187"/>
      <c r="S321" s="187">
        <v>5.88</v>
      </c>
      <c r="T321" s="83">
        <v>6.836666666666666</v>
      </c>
      <c r="U321" s="38">
        <v>0</v>
      </c>
      <c r="V321" s="38">
        <v>6</v>
      </c>
      <c r="W321" s="38">
        <v>0</v>
      </c>
      <c r="X321" s="38">
        <v>6</v>
      </c>
      <c r="Y321" s="187">
        <v>8.25</v>
      </c>
      <c r="Z321" s="187">
        <v>12</v>
      </c>
      <c r="AA321" s="187"/>
      <c r="AB321" s="187"/>
      <c r="AC321" s="187"/>
      <c r="AD321" s="187">
        <v>11.63</v>
      </c>
      <c r="AE321" s="187">
        <v>18</v>
      </c>
      <c r="AF321" s="187"/>
      <c r="AG321" s="145">
        <v>12.302000000000001</v>
      </c>
      <c r="AH321" s="75">
        <v>0</v>
      </c>
      <c r="AI321" s="75">
        <v>2</v>
      </c>
      <c r="AJ321" s="75">
        <v>4</v>
      </c>
      <c r="AK321" s="75">
        <v>1</v>
      </c>
      <c r="AL321" s="75">
        <v>9</v>
      </c>
      <c r="AM321" s="187">
        <v>18</v>
      </c>
      <c r="AN321" s="187"/>
      <c r="AO321" s="131">
        <v>1</v>
      </c>
      <c r="AP321" s="187">
        <v>0</v>
      </c>
      <c r="AQ321" s="187"/>
      <c r="AR321" s="75">
        <v>0</v>
      </c>
      <c r="AS321" s="187">
        <v>14.5</v>
      </c>
      <c r="AT321" s="187"/>
      <c r="AU321" s="75">
        <v>2</v>
      </c>
      <c r="AV321" s="74">
        <v>10.00235294117647</v>
      </c>
      <c r="AW321" s="70">
        <v>30</v>
      </c>
      <c r="AX321" s="133" t="s">
        <v>962</v>
      </c>
      <c r="AY321" s="133"/>
      <c r="AZ321" s="194">
        <v>36022689</v>
      </c>
      <c r="BA321" s="137" t="s">
        <v>539</v>
      </c>
      <c r="BB321" s="36">
        <v>10</v>
      </c>
      <c r="BD321" s="43" t="s">
        <v>1015</v>
      </c>
      <c r="BH321" s="133"/>
      <c r="BN321" s="133"/>
    </row>
    <row r="322" spans="1:66" s="42" customFormat="1" hidden="1" x14ac:dyDescent="0.25">
      <c r="A322" s="186"/>
      <c r="B322" s="195" t="s">
        <v>1016</v>
      </c>
      <c r="C322" s="186" t="s">
        <v>1017</v>
      </c>
      <c r="D322" s="186" t="s">
        <v>1018</v>
      </c>
      <c r="E322" s="191" t="s">
        <v>159</v>
      </c>
      <c r="F322" s="187"/>
      <c r="G322" s="187"/>
      <c r="H322" s="187"/>
      <c r="I322" s="187">
        <v>5.75</v>
      </c>
      <c r="J322" s="187"/>
      <c r="K322" s="187"/>
      <c r="L322" s="187"/>
      <c r="M322" s="187"/>
      <c r="N322" s="187">
        <v>9.75</v>
      </c>
      <c r="O322" s="187"/>
      <c r="P322" s="187"/>
      <c r="Q322" s="187"/>
      <c r="R322" s="187"/>
      <c r="S322" s="187">
        <v>8</v>
      </c>
      <c r="T322" s="83">
        <v>7.833333333333333</v>
      </c>
      <c r="U322" s="38">
        <v>0</v>
      </c>
      <c r="V322" s="38">
        <v>0</v>
      </c>
      <c r="W322" s="38">
        <v>0</v>
      </c>
      <c r="X322" s="38">
        <v>0</v>
      </c>
      <c r="Y322" s="187">
        <v>13.75</v>
      </c>
      <c r="Z322" s="187">
        <v>14</v>
      </c>
      <c r="AA322" s="187"/>
      <c r="AB322" s="187"/>
      <c r="AC322" s="187"/>
      <c r="AD322" s="187">
        <v>8.6300000000000008</v>
      </c>
      <c r="AE322" s="187">
        <v>16</v>
      </c>
      <c r="AF322" s="187"/>
      <c r="AG322" s="145">
        <v>12.202000000000002</v>
      </c>
      <c r="AH322" s="75">
        <v>2</v>
      </c>
      <c r="AI322" s="75">
        <v>2</v>
      </c>
      <c r="AJ322" s="75">
        <v>0</v>
      </c>
      <c r="AK322" s="75">
        <v>1</v>
      </c>
      <c r="AL322" s="75">
        <v>9</v>
      </c>
      <c r="AM322" s="187">
        <v>14.5</v>
      </c>
      <c r="AN322" s="187"/>
      <c r="AO322" s="131">
        <v>1</v>
      </c>
      <c r="AP322" s="187">
        <v>0</v>
      </c>
      <c r="AQ322" s="187"/>
      <c r="AR322" s="75">
        <v>0</v>
      </c>
      <c r="AS322" s="187">
        <v>12</v>
      </c>
      <c r="AT322" s="187"/>
      <c r="AU322" s="75">
        <v>2</v>
      </c>
      <c r="AV322" s="74">
        <v>10.000588235294117</v>
      </c>
      <c r="AW322" s="70">
        <v>30</v>
      </c>
      <c r="AX322" s="133" t="s">
        <v>962</v>
      </c>
      <c r="AY322" s="133"/>
      <c r="AZ322" s="194">
        <v>36022900</v>
      </c>
      <c r="BA322" s="137" t="s">
        <v>539</v>
      </c>
      <c r="BB322" s="36">
        <v>10</v>
      </c>
      <c r="BD322" s="43" t="s">
        <v>1017</v>
      </c>
      <c r="BH322" s="133"/>
      <c r="BN322" s="133"/>
    </row>
    <row r="323" spans="1:66" s="42" customFormat="1" hidden="1" x14ac:dyDescent="0.25">
      <c r="A323" s="186"/>
      <c r="B323" s="195" t="s">
        <v>1019</v>
      </c>
      <c r="C323" s="186" t="s">
        <v>1020</v>
      </c>
      <c r="D323" s="186" t="s">
        <v>1021</v>
      </c>
      <c r="E323" s="191" t="s">
        <v>159</v>
      </c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83">
        <v>0</v>
      </c>
      <c r="U323" s="38">
        <v>0</v>
      </c>
      <c r="V323" s="38">
        <v>0</v>
      </c>
      <c r="W323" s="38">
        <v>0</v>
      </c>
      <c r="X323" s="38">
        <v>0</v>
      </c>
      <c r="Y323" s="187"/>
      <c r="Z323" s="187"/>
      <c r="AA323" s="187"/>
      <c r="AB323" s="187"/>
      <c r="AC323" s="187"/>
      <c r="AD323" s="187"/>
      <c r="AE323" s="187"/>
      <c r="AF323" s="187"/>
      <c r="AG323" s="14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187"/>
      <c r="AN323" s="187"/>
      <c r="AO323" s="131">
        <v>0</v>
      </c>
      <c r="AP323" s="187"/>
      <c r="AQ323" s="187"/>
      <c r="AR323" s="75">
        <v>0</v>
      </c>
      <c r="AS323" s="187"/>
      <c r="AT323" s="187"/>
      <c r="AU323" s="75">
        <v>0</v>
      </c>
      <c r="AV323" s="74">
        <v>0</v>
      </c>
      <c r="AW323" s="70">
        <v>0</v>
      </c>
      <c r="AX323" s="133" t="s">
        <v>985</v>
      </c>
      <c r="AY323" s="133"/>
      <c r="AZ323" s="133"/>
      <c r="BA323" s="137" t="s">
        <v>539</v>
      </c>
      <c r="BB323" s="36" t="e">
        <v>#N/A</v>
      </c>
      <c r="BD323" s="43" t="s">
        <v>1020</v>
      </c>
      <c r="BH323" s="133"/>
      <c r="BN323" s="133"/>
    </row>
    <row r="324" spans="1:66" s="42" customFormat="1" hidden="1" x14ac:dyDescent="0.25">
      <c r="A324" s="186"/>
      <c r="B324" s="195" t="s">
        <v>1022</v>
      </c>
      <c r="C324" s="186" t="s">
        <v>376</v>
      </c>
      <c r="D324" s="186" t="s">
        <v>1023</v>
      </c>
      <c r="E324" s="191" t="s">
        <v>159</v>
      </c>
      <c r="F324" s="187"/>
      <c r="G324" s="187"/>
      <c r="H324" s="187"/>
      <c r="I324" s="187">
        <v>10</v>
      </c>
      <c r="J324" s="187"/>
      <c r="K324" s="187"/>
      <c r="L324" s="187"/>
      <c r="M324" s="187"/>
      <c r="N324" s="187">
        <v>9.1300000000000008</v>
      </c>
      <c r="O324" s="187"/>
      <c r="P324" s="187"/>
      <c r="Q324" s="187"/>
      <c r="R324" s="187"/>
      <c r="S324" s="187">
        <v>6.5</v>
      </c>
      <c r="T324" s="83">
        <v>8.5433333333333348</v>
      </c>
      <c r="U324" s="38">
        <v>6</v>
      </c>
      <c r="V324" s="38">
        <v>0</v>
      </c>
      <c r="W324" s="38">
        <v>0</v>
      </c>
      <c r="X324" s="38">
        <v>6</v>
      </c>
      <c r="Y324" s="187">
        <v>12.95</v>
      </c>
      <c r="Z324" s="187">
        <v>13.45</v>
      </c>
      <c r="AA324" s="187"/>
      <c r="AB324" s="187"/>
      <c r="AC324" s="187"/>
      <c r="AD324" s="187">
        <v>8.75</v>
      </c>
      <c r="AE324" s="187">
        <v>14.5</v>
      </c>
      <c r="AF324" s="187"/>
      <c r="AG324" s="145">
        <v>11.68</v>
      </c>
      <c r="AH324" s="75">
        <v>2</v>
      </c>
      <c r="AI324" s="75">
        <v>2</v>
      </c>
      <c r="AJ324" s="75">
        <v>0</v>
      </c>
      <c r="AK324" s="75">
        <v>1</v>
      </c>
      <c r="AL324" s="75">
        <v>9</v>
      </c>
      <c r="AM324" s="187">
        <v>13</v>
      </c>
      <c r="AN324" s="187"/>
      <c r="AO324" s="131">
        <v>1</v>
      </c>
      <c r="AP324" s="187">
        <v>0</v>
      </c>
      <c r="AQ324" s="187"/>
      <c r="AR324" s="75">
        <v>0</v>
      </c>
      <c r="AS324" s="187">
        <v>11</v>
      </c>
      <c r="AT324" s="187"/>
      <c r="AU324" s="75">
        <v>2</v>
      </c>
      <c r="AV324" s="74">
        <v>10.017058823529412</v>
      </c>
      <c r="AW324" s="70">
        <v>30</v>
      </c>
      <c r="AX324" s="133" t="s">
        <v>962</v>
      </c>
      <c r="AY324" s="133" t="s">
        <v>1013</v>
      </c>
      <c r="AZ324" s="133"/>
      <c r="BA324" s="137" t="s">
        <v>539</v>
      </c>
      <c r="BB324" s="36" t="e">
        <v>#N/A</v>
      </c>
      <c r="BD324" s="43" t="s">
        <v>376</v>
      </c>
      <c r="BH324" s="133"/>
      <c r="BN324" s="133"/>
    </row>
    <row r="325" spans="1:66" s="42" customFormat="1" hidden="1" x14ac:dyDescent="0.25">
      <c r="A325" s="186"/>
      <c r="B325" s="195" t="s">
        <v>944</v>
      </c>
      <c r="C325" s="186" t="s">
        <v>945</v>
      </c>
      <c r="D325" s="186" t="s">
        <v>91</v>
      </c>
      <c r="E325" s="191" t="s">
        <v>159</v>
      </c>
      <c r="F325" s="187"/>
      <c r="G325" s="187"/>
      <c r="H325" s="187"/>
      <c r="I325" s="187">
        <v>10</v>
      </c>
      <c r="J325" s="187"/>
      <c r="K325" s="187"/>
      <c r="L325" s="187"/>
      <c r="M325" s="187"/>
      <c r="N325" s="187">
        <v>8.9499999999999993</v>
      </c>
      <c r="O325" s="187"/>
      <c r="P325" s="187"/>
      <c r="Q325" s="187"/>
      <c r="R325" s="187"/>
      <c r="S325" s="187">
        <v>9.1300000000000008</v>
      </c>
      <c r="T325" s="83">
        <v>9.36</v>
      </c>
      <c r="U325" s="38">
        <v>6</v>
      </c>
      <c r="V325" s="38">
        <v>0</v>
      </c>
      <c r="W325" s="38">
        <v>0</v>
      </c>
      <c r="X325" s="38">
        <v>6</v>
      </c>
      <c r="Y325" s="187">
        <v>12.25</v>
      </c>
      <c r="Z325" s="187">
        <v>13</v>
      </c>
      <c r="AA325" s="187"/>
      <c r="AB325" s="187"/>
      <c r="AC325" s="187"/>
      <c r="AD325" s="187">
        <v>7</v>
      </c>
      <c r="AE325" s="187">
        <v>11</v>
      </c>
      <c r="AF325" s="187"/>
      <c r="AG325" s="145">
        <v>10.050000000000001</v>
      </c>
      <c r="AH325" s="75">
        <v>2</v>
      </c>
      <c r="AI325" s="75">
        <v>2</v>
      </c>
      <c r="AJ325" s="75">
        <v>0</v>
      </c>
      <c r="AK325" s="75">
        <v>1</v>
      </c>
      <c r="AL325" s="75">
        <v>9</v>
      </c>
      <c r="AM325" s="187">
        <v>11</v>
      </c>
      <c r="AN325" s="187"/>
      <c r="AO325" s="131">
        <v>1</v>
      </c>
      <c r="AP325" s="187">
        <v>0</v>
      </c>
      <c r="AQ325" s="187"/>
      <c r="AR325" s="75">
        <v>0</v>
      </c>
      <c r="AS325" s="187">
        <v>12.5</v>
      </c>
      <c r="AT325" s="187"/>
      <c r="AU325" s="75">
        <v>2</v>
      </c>
      <c r="AV325" s="74">
        <v>10.028823529411765</v>
      </c>
      <c r="AW325" s="70">
        <v>30</v>
      </c>
      <c r="AX325" s="133"/>
      <c r="AY325" s="133"/>
      <c r="AZ325" s="133"/>
      <c r="BA325" s="137" t="s">
        <v>539</v>
      </c>
      <c r="BB325" s="36">
        <v>10.119999999999999</v>
      </c>
      <c r="BD325" s="43" t="s">
        <v>945</v>
      </c>
      <c r="BH325" s="133"/>
      <c r="BN325" s="133"/>
    </row>
    <row r="326" spans="1:66" s="42" customFormat="1" hidden="1" x14ac:dyDescent="0.25">
      <c r="A326" s="197">
        <v>4</v>
      </c>
      <c r="B326" s="195" t="s">
        <v>1024</v>
      </c>
      <c r="C326" s="198" t="s">
        <v>128</v>
      </c>
      <c r="D326" s="198" t="s">
        <v>371</v>
      </c>
      <c r="E326" s="191" t="s">
        <v>159</v>
      </c>
      <c r="F326" s="187"/>
      <c r="G326" s="187"/>
      <c r="H326" s="187"/>
      <c r="I326" s="187" t="e">
        <v>#N/A</v>
      </c>
      <c r="J326" s="187"/>
      <c r="K326" s="187" t="e">
        <v>#N/A</v>
      </c>
      <c r="L326" s="187"/>
      <c r="M326" s="187"/>
      <c r="N326" s="187" t="e">
        <v>#N/A</v>
      </c>
      <c r="O326" s="187"/>
      <c r="P326" s="187"/>
      <c r="Q326" s="187"/>
      <c r="R326" s="187"/>
      <c r="S326" s="187" t="e">
        <v>#N/A</v>
      </c>
      <c r="T326" s="83" t="e">
        <v>#N/A</v>
      </c>
      <c r="U326" s="38" t="e">
        <v>#N/A</v>
      </c>
      <c r="V326" s="38" t="e">
        <v>#N/A</v>
      </c>
      <c r="W326" s="38" t="e">
        <v>#N/A</v>
      </c>
      <c r="X326" s="38" t="e">
        <v>#N/A</v>
      </c>
      <c r="Y326" s="187" t="e">
        <v>#N/A</v>
      </c>
      <c r="Z326" s="187" t="e">
        <v>#N/A</v>
      </c>
      <c r="AA326" s="187"/>
      <c r="AB326" s="187"/>
      <c r="AC326" s="187"/>
      <c r="AD326" s="187" t="e">
        <v>#N/A</v>
      </c>
      <c r="AE326" s="187" t="e">
        <v>#N/A</v>
      </c>
      <c r="AF326" s="187"/>
      <c r="AG326" s="145" t="e">
        <v>#N/A</v>
      </c>
      <c r="AH326" s="75" t="e">
        <v>#N/A</v>
      </c>
      <c r="AI326" s="75" t="e">
        <v>#N/A</v>
      </c>
      <c r="AJ326" s="75" t="e">
        <v>#N/A</v>
      </c>
      <c r="AK326" s="75" t="e">
        <v>#N/A</v>
      </c>
      <c r="AL326" s="75" t="e">
        <v>#N/A</v>
      </c>
      <c r="AM326" s="187" t="e">
        <v>#N/A</v>
      </c>
      <c r="AN326" s="187"/>
      <c r="AO326" s="131" t="e">
        <v>#N/A</v>
      </c>
      <c r="AP326" s="187" t="e">
        <v>#N/A</v>
      </c>
      <c r="AQ326" s="187"/>
      <c r="AR326" s="75" t="e">
        <v>#N/A</v>
      </c>
      <c r="AS326" s="187" t="e">
        <v>#N/A</v>
      </c>
      <c r="AT326" s="187"/>
      <c r="AU326" s="75" t="e">
        <v>#N/A</v>
      </c>
      <c r="AV326" s="74" t="e">
        <v>#N/A</v>
      </c>
      <c r="AW326" s="70" t="e">
        <v>#N/A</v>
      </c>
      <c r="AX326" s="84"/>
      <c r="AY326" s="84"/>
      <c r="AZ326" s="84"/>
      <c r="BA326" s="137" t="s">
        <v>539</v>
      </c>
      <c r="BB326" s="36" t="e">
        <v>#N/A</v>
      </c>
      <c r="BD326" s="43" t="s">
        <v>128</v>
      </c>
      <c r="BH326" s="133"/>
      <c r="BN326" s="133"/>
    </row>
    <row r="327" spans="1:66" s="42" customFormat="1" hidden="1" x14ac:dyDescent="0.25">
      <c r="A327" s="197">
        <v>23</v>
      </c>
      <c r="B327" s="195" t="s">
        <v>1025</v>
      </c>
      <c r="C327" s="198" t="s">
        <v>1026</v>
      </c>
      <c r="D327" s="198" t="s">
        <v>430</v>
      </c>
      <c r="E327" s="191" t="s">
        <v>159</v>
      </c>
      <c r="F327" s="187"/>
      <c r="G327" s="187"/>
      <c r="H327" s="187"/>
      <c r="I327" s="187">
        <v>8.75</v>
      </c>
      <c r="J327" s="187"/>
      <c r="K327" s="187"/>
      <c r="L327" s="187"/>
      <c r="M327" s="187"/>
      <c r="N327" s="187">
        <v>6.63</v>
      </c>
      <c r="O327" s="187"/>
      <c r="P327" s="187"/>
      <c r="Q327" s="187"/>
      <c r="R327" s="187"/>
      <c r="S327" s="187">
        <v>8.25</v>
      </c>
      <c r="T327" s="83">
        <v>7.876666666666666</v>
      </c>
      <c r="U327" s="38">
        <v>0</v>
      </c>
      <c r="V327" s="38">
        <v>0</v>
      </c>
      <c r="W327" s="38">
        <v>0</v>
      </c>
      <c r="X327" s="38">
        <v>0</v>
      </c>
      <c r="Y327" s="187">
        <v>15.8</v>
      </c>
      <c r="Z327" s="187">
        <v>14.25</v>
      </c>
      <c r="AA327" s="187"/>
      <c r="AB327" s="187"/>
      <c r="AC327" s="187"/>
      <c r="AD327" s="187">
        <v>10</v>
      </c>
      <c r="AE327" s="187">
        <v>11</v>
      </c>
      <c r="AF327" s="187"/>
      <c r="AG327" s="145">
        <v>12.209999999999999</v>
      </c>
      <c r="AH327" s="75">
        <v>2</v>
      </c>
      <c r="AI327" s="75">
        <v>2</v>
      </c>
      <c r="AJ327" s="75">
        <v>4</v>
      </c>
      <c r="AK327" s="75">
        <v>1</v>
      </c>
      <c r="AL327" s="75">
        <v>9</v>
      </c>
      <c r="AM327" s="187">
        <v>17</v>
      </c>
      <c r="AN327" s="187"/>
      <c r="AO327" s="131">
        <v>1</v>
      </c>
      <c r="AP327" s="187">
        <v>0</v>
      </c>
      <c r="AQ327" s="187"/>
      <c r="AR327" s="75">
        <v>0</v>
      </c>
      <c r="AS327" s="187">
        <v>13</v>
      </c>
      <c r="AT327" s="187"/>
      <c r="AU327" s="75">
        <v>2</v>
      </c>
      <c r="AV327" s="74">
        <v>10.290588235294118</v>
      </c>
      <c r="AW327" s="70">
        <v>30</v>
      </c>
      <c r="AX327" s="133" t="s">
        <v>962</v>
      </c>
      <c r="AY327" s="133"/>
      <c r="AZ327" s="194">
        <v>36057259</v>
      </c>
      <c r="BA327" s="137" t="s">
        <v>539</v>
      </c>
      <c r="BB327" s="36">
        <v>10.29</v>
      </c>
      <c r="BD327" s="43" t="s">
        <v>1026</v>
      </c>
      <c r="BH327" s="133"/>
      <c r="BN327" s="133"/>
    </row>
    <row r="328" spans="1:66" s="42" customFormat="1" hidden="1" x14ac:dyDescent="0.25">
      <c r="A328" s="197">
        <v>38</v>
      </c>
      <c r="B328" s="195" t="s">
        <v>1027</v>
      </c>
      <c r="C328" s="198" t="s">
        <v>384</v>
      </c>
      <c r="D328" s="198" t="s">
        <v>1028</v>
      </c>
      <c r="E328" s="191" t="s">
        <v>159</v>
      </c>
      <c r="F328" s="187"/>
      <c r="G328" s="187"/>
      <c r="H328" s="187"/>
      <c r="I328" s="187"/>
      <c r="J328" s="187"/>
      <c r="K328" s="187" t="e">
        <v>#N/A</v>
      </c>
      <c r="L328" s="187"/>
      <c r="M328" s="187"/>
      <c r="N328" s="187"/>
      <c r="O328" s="187"/>
      <c r="P328" s="187"/>
      <c r="Q328" s="187"/>
      <c r="R328" s="187"/>
      <c r="S328" s="187"/>
      <c r="T328" s="83">
        <v>0</v>
      </c>
      <c r="U328" s="38">
        <v>0</v>
      </c>
      <c r="V328" s="38">
        <v>0</v>
      </c>
      <c r="W328" s="38">
        <v>0</v>
      </c>
      <c r="X328" s="38">
        <v>0</v>
      </c>
      <c r="Y328" s="187">
        <v>12.31</v>
      </c>
      <c r="Z328" s="187">
        <v>11</v>
      </c>
      <c r="AA328" s="187"/>
      <c r="AB328" s="187"/>
      <c r="AC328" s="187"/>
      <c r="AD328" s="187">
        <v>8.25</v>
      </c>
      <c r="AE328" s="187">
        <v>16</v>
      </c>
      <c r="AF328" s="187"/>
      <c r="AG328" s="145">
        <v>11.162000000000001</v>
      </c>
      <c r="AH328" s="75">
        <v>2</v>
      </c>
      <c r="AI328" s="75">
        <v>2</v>
      </c>
      <c r="AJ328" s="75">
        <v>0</v>
      </c>
      <c r="AK328" s="75">
        <v>1</v>
      </c>
      <c r="AL328" s="75">
        <v>9</v>
      </c>
      <c r="AM328" s="187">
        <v>14</v>
      </c>
      <c r="AN328" s="187"/>
      <c r="AO328" s="131">
        <v>1</v>
      </c>
      <c r="AP328" s="187">
        <v>11.25</v>
      </c>
      <c r="AQ328" s="187"/>
      <c r="AR328" s="75">
        <v>2</v>
      </c>
      <c r="AS328" s="187"/>
      <c r="AT328" s="187"/>
      <c r="AU328" s="75">
        <v>0</v>
      </c>
      <c r="AV328" s="74">
        <v>5.43</v>
      </c>
      <c r="AW328" s="70">
        <v>12</v>
      </c>
      <c r="AX328" s="84"/>
      <c r="AY328" s="84"/>
      <c r="AZ328" s="84"/>
      <c r="BA328" s="137" t="s">
        <v>539</v>
      </c>
      <c r="BB328" s="36">
        <v>9.0182352941176465</v>
      </c>
      <c r="BD328" s="43" t="s">
        <v>384</v>
      </c>
      <c r="BH328" s="133"/>
      <c r="BN328" s="133"/>
    </row>
    <row r="329" spans="1:66" s="42" customFormat="1" hidden="1" x14ac:dyDescent="0.25">
      <c r="A329" s="197">
        <v>39</v>
      </c>
      <c r="B329" s="195" t="s">
        <v>1029</v>
      </c>
      <c r="C329" s="198" t="s">
        <v>1030</v>
      </c>
      <c r="D329" s="198" t="s">
        <v>427</v>
      </c>
      <c r="E329" s="191" t="s">
        <v>159</v>
      </c>
      <c r="F329" s="187"/>
      <c r="G329" s="187"/>
      <c r="H329" s="187"/>
      <c r="I329" s="187">
        <v>10</v>
      </c>
      <c r="J329" s="187"/>
      <c r="K329" s="187"/>
      <c r="L329" s="187"/>
      <c r="M329" s="187"/>
      <c r="N329" s="187">
        <v>4.75</v>
      </c>
      <c r="O329" s="187"/>
      <c r="P329" s="187"/>
      <c r="Q329" s="187"/>
      <c r="R329" s="187"/>
      <c r="S329" s="187">
        <v>6.63</v>
      </c>
      <c r="T329" s="83">
        <v>7.126666666666666</v>
      </c>
      <c r="U329" s="38">
        <v>6</v>
      </c>
      <c r="V329" s="38">
        <v>0</v>
      </c>
      <c r="W329" s="38">
        <v>0</v>
      </c>
      <c r="X329" s="38">
        <v>6</v>
      </c>
      <c r="Y329" s="187">
        <v>13</v>
      </c>
      <c r="Z329" s="187">
        <v>13.45</v>
      </c>
      <c r="AA329" s="187"/>
      <c r="AB329" s="187"/>
      <c r="AC329" s="187"/>
      <c r="AD329" s="187">
        <v>8.6300000000000008</v>
      </c>
      <c r="AE329" s="187">
        <v>19</v>
      </c>
      <c r="AF329" s="187"/>
      <c r="AG329" s="145">
        <v>12.542</v>
      </c>
      <c r="AH329" s="75">
        <v>2</v>
      </c>
      <c r="AI329" s="75">
        <v>2</v>
      </c>
      <c r="AJ329" s="75">
        <v>0</v>
      </c>
      <c r="AK329" s="75">
        <v>1</v>
      </c>
      <c r="AL329" s="75">
        <v>9</v>
      </c>
      <c r="AM329" s="187">
        <v>16</v>
      </c>
      <c r="AN329" s="187"/>
      <c r="AO329" s="131">
        <v>1</v>
      </c>
      <c r="AP329" s="187">
        <v>0</v>
      </c>
      <c r="AQ329" s="187"/>
      <c r="AR329" s="75">
        <v>0</v>
      </c>
      <c r="AS329" s="187">
        <v>15.5</v>
      </c>
      <c r="AT329" s="187"/>
      <c r="AU329" s="75">
        <v>2</v>
      </c>
      <c r="AV329" s="74">
        <v>10.226470588235296</v>
      </c>
      <c r="AW329" s="70">
        <v>30</v>
      </c>
      <c r="AX329" s="133" t="s">
        <v>962</v>
      </c>
      <c r="AY329" s="133" t="s">
        <v>1013</v>
      </c>
      <c r="AZ329" s="133"/>
      <c r="BA329" s="137" t="s">
        <v>539</v>
      </c>
      <c r="BB329" s="36" t="e">
        <v>#N/A</v>
      </c>
      <c r="BD329" s="43" t="s">
        <v>1030</v>
      </c>
      <c r="BH329" s="133"/>
      <c r="BN329" s="133"/>
    </row>
    <row r="330" spans="1:66" s="42" customFormat="1" hidden="1" x14ac:dyDescent="0.25">
      <c r="A330" s="197">
        <v>49</v>
      </c>
      <c r="B330" s="195" t="s">
        <v>1031</v>
      </c>
      <c r="C330" s="198" t="s">
        <v>1032</v>
      </c>
      <c r="D330" s="198" t="s">
        <v>105</v>
      </c>
      <c r="E330" s="191" t="s">
        <v>159</v>
      </c>
      <c r="F330" s="187"/>
      <c r="G330" s="187"/>
      <c r="H330" s="187"/>
      <c r="I330" s="187">
        <v>5.38</v>
      </c>
      <c r="J330" s="187"/>
      <c r="K330" s="187"/>
      <c r="L330" s="187"/>
      <c r="M330" s="187"/>
      <c r="N330" s="187">
        <v>9.6300000000000008</v>
      </c>
      <c r="O330" s="187"/>
      <c r="P330" s="187"/>
      <c r="Q330" s="187"/>
      <c r="R330" s="187"/>
      <c r="S330" s="187">
        <v>9.75</v>
      </c>
      <c r="T330" s="83">
        <v>8.2533333333333339</v>
      </c>
      <c r="U330" s="38">
        <v>0</v>
      </c>
      <c r="V330" s="38">
        <v>0</v>
      </c>
      <c r="W330" s="38">
        <v>0</v>
      </c>
      <c r="X330" s="38">
        <v>0</v>
      </c>
      <c r="Y330" s="187">
        <v>8.6300000000000008</v>
      </c>
      <c r="Z330" s="187">
        <v>14.82</v>
      </c>
      <c r="AA330" s="187"/>
      <c r="AB330" s="187"/>
      <c r="AC330" s="187"/>
      <c r="AD330" s="187">
        <v>6.63</v>
      </c>
      <c r="AE330" s="187">
        <v>16</v>
      </c>
      <c r="AF330" s="187"/>
      <c r="AG330" s="145">
        <v>10.542</v>
      </c>
      <c r="AH330" s="75">
        <v>0</v>
      </c>
      <c r="AI330" s="75">
        <v>2</v>
      </c>
      <c r="AJ330" s="75">
        <v>0</v>
      </c>
      <c r="AK330" s="75">
        <v>1</v>
      </c>
      <c r="AL330" s="75">
        <v>9</v>
      </c>
      <c r="AM330" s="187">
        <v>16</v>
      </c>
      <c r="AN330" s="187"/>
      <c r="AO330" s="131">
        <v>1</v>
      </c>
      <c r="AP330" s="187">
        <v>0</v>
      </c>
      <c r="AQ330" s="187"/>
      <c r="AR330" s="75">
        <v>0</v>
      </c>
      <c r="AS330" s="187">
        <v>17</v>
      </c>
      <c r="AT330" s="187"/>
      <c r="AU330" s="75">
        <v>2</v>
      </c>
      <c r="AV330" s="74">
        <v>10.411176470588236</v>
      </c>
      <c r="AW330" s="70">
        <v>30</v>
      </c>
      <c r="AX330" s="133" t="s">
        <v>962</v>
      </c>
      <c r="AY330" s="133" t="s">
        <v>1013</v>
      </c>
      <c r="AZ330" s="133"/>
      <c r="BA330" s="137" t="s">
        <v>539</v>
      </c>
      <c r="BB330" s="36" t="e">
        <v>#N/A</v>
      </c>
      <c r="BD330" s="43" t="s">
        <v>1032</v>
      </c>
      <c r="BH330" s="133"/>
      <c r="BN330" s="133"/>
    </row>
    <row r="331" spans="1:66" s="42" customFormat="1" hidden="1" x14ac:dyDescent="0.25">
      <c r="A331" s="191">
        <v>51</v>
      </c>
      <c r="B331" s="186" t="s">
        <v>1033</v>
      </c>
      <c r="C331" s="186" t="s">
        <v>583</v>
      </c>
      <c r="D331" s="186" t="s">
        <v>584</v>
      </c>
      <c r="E331" s="191" t="s">
        <v>159</v>
      </c>
      <c r="F331" s="187"/>
      <c r="G331" s="187"/>
      <c r="H331" s="187"/>
      <c r="I331" s="187">
        <v>8.25</v>
      </c>
      <c r="J331" s="187"/>
      <c r="K331" s="187"/>
      <c r="L331" s="187"/>
      <c r="M331" s="187"/>
      <c r="N331" s="187">
        <v>7.13</v>
      </c>
      <c r="O331" s="187"/>
      <c r="P331" s="187"/>
      <c r="Q331" s="187"/>
      <c r="R331" s="187"/>
      <c r="S331" s="187">
        <v>8.3800000000000008</v>
      </c>
      <c r="T331" s="83">
        <v>7.919999999999999</v>
      </c>
      <c r="U331" s="38">
        <v>0</v>
      </c>
      <c r="V331" s="38">
        <v>0</v>
      </c>
      <c r="W331" s="38">
        <v>0</v>
      </c>
      <c r="X331" s="38">
        <v>0</v>
      </c>
      <c r="Y331" s="187">
        <v>9.75</v>
      </c>
      <c r="Z331" s="187">
        <v>12.2</v>
      </c>
      <c r="AA331" s="187"/>
      <c r="AB331" s="187"/>
      <c r="AC331" s="187"/>
      <c r="AD331" s="187">
        <v>7.38</v>
      </c>
      <c r="AE331" s="187">
        <v>20</v>
      </c>
      <c r="AF331" s="187"/>
      <c r="AG331" s="145">
        <v>11.342000000000001</v>
      </c>
      <c r="AH331" s="75">
        <v>0</v>
      </c>
      <c r="AI331" s="75">
        <v>2</v>
      </c>
      <c r="AJ331" s="75">
        <v>0</v>
      </c>
      <c r="AK331" s="75">
        <v>1</v>
      </c>
      <c r="AL331" s="75">
        <v>9</v>
      </c>
      <c r="AM331" s="187">
        <v>17</v>
      </c>
      <c r="AN331" s="187"/>
      <c r="AO331" s="131">
        <v>1</v>
      </c>
      <c r="AP331" s="187">
        <v>0</v>
      </c>
      <c r="AQ331" s="187"/>
      <c r="AR331" s="75">
        <v>0</v>
      </c>
      <c r="AS331" s="187">
        <v>14</v>
      </c>
      <c r="AT331" s="187"/>
      <c r="AU331" s="75">
        <v>2</v>
      </c>
      <c r="AV331" s="74">
        <v>10.175882352941176</v>
      </c>
      <c r="AW331" s="70">
        <v>30</v>
      </c>
      <c r="AX331" s="133" t="s">
        <v>962</v>
      </c>
      <c r="AY331" s="133"/>
      <c r="AZ331" s="194">
        <v>36027728</v>
      </c>
      <c r="BA331" s="137" t="s">
        <v>539</v>
      </c>
      <c r="BB331" s="36">
        <v>10.17</v>
      </c>
      <c r="BD331" s="43" t="s">
        <v>583</v>
      </c>
      <c r="BH331" s="133"/>
      <c r="BN331" s="133"/>
    </row>
    <row r="332" spans="1:66" s="42" customFormat="1" hidden="1" x14ac:dyDescent="0.25">
      <c r="A332" s="191">
        <v>53</v>
      </c>
      <c r="B332" s="186" t="s">
        <v>1034</v>
      </c>
      <c r="C332" s="186" t="s">
        <v>352</v>
      </c>
      <c r="D332" s="186" t="s">
        <v>1035</v>
      </c>
      <c r="E332" s="191" t="s">
        <v>1036</v>
      </c>
      <c r="F332" s="187"/>
      <c r="G332" s="187"/>
      <c r="H332" s="187"/>
      <c r="I332" s="187">
        <v>11.25</v>
      </c>
      <c r="J332" s="187"/>
      <c r="K332" s="187" t="e">
        <v>#N/A</v>
      </c>
      <c r="L332" s="187"/>
      <c r="M332" s="187"/>
      <c r="N332" s="187"/>
      <c r="O332" s="187"/>
      <c r="P332" s="187"/>
      <c r="Q332" s="187"/>
      <c r="R332" s="187"/>
      <c r="S332" s="187"/>
      <c r="T332" s="83">
        <v>3.75</v>
      </c>
      <c r="U332" s="38">
        <v>6</v>
      </c>
      <c r="V332" s="38">
        <v>0</v>
      </c>
      <c r="W332" s="38">
        <v>0</v>
      </c>
      <c r="X332" s="38">
        <v>6</v>
      </c>
      <c r="Y332" s="187">
        <v>10</v>
      </c>
      <c r="Z332" s="187">
        <v>15</v>
      </c>
      <c r="AA332" s="187"/>
      <c r="AB332" s="187"/>
      <c r="AC332" s="187"/>
      <c r="AD332" s="187">
        <v>8.75</v>
      </c>
      <c r="AE332" s="187">
        <v>8</v>
      </c>
      <c r="AF332" s="187"/>
      <c r="AG332" s="145">
        <v>10.1</v>
      </c>
      <c r="AH332" s="75">
        <v>2</v>
      </c>
      <c r="AI332" s="75">
        <v>2</v>
      </c>
      <c r="AJ332" s="75">
        <v>0</v>
      </c>
      <c r="AK332" s="75">
        <v>0</v>
      </c>
      <c r="AL332" s="75">
        <v>9</v>
      </c>
      <c r="AM332" s="187">
        <v>11</v>
      </c>
      <c r="AN332" s="187"/>
      <c r="AO332" s="131">
        <v>1</v>
      </c>
      <c r="AP332" s="187"/>
      <c r="AQ332" s="187"/>
      <c r="AR332" s="75">
        <v>0</v>
      </c>
      <c r="AS332" s="187">
        <v>13</v>
      </c>
      <c r="AT332" s="187"/>
      <c r="AU332" s="75">
        <v>2</v>
      </c>
      <c r="AV332" s="74">
        <v>7.132352941176471</v>
      </c>
      <c r="AW332" s="70">
        <v>18</v>
      </c>
      <c r="AX332" s="84"/>
      <c r="AY332" s="84"/>
      <c r="AZ332" s="84"/>
      <c r="BA332" s="137" t="s">
        <v>539</v>
      </c>
      <c r="BB332" s="36" t="e">
        <v>#N/A</v>
      </c>
      <c r="BD332" s="43" t="s">
        <v>352</v>
      </c>
      <c r="BH332" s="133"/>
      <c r="BN332" s="133"/>
    </row>
    <row r="333" spans="1:66" s="42" customFormat="1" hidden="1" x14ac:dyDescent="0.25">
      <c r="A333" s="191">
        <v>58</v>
      </c>
      <c r="B333" s="186" t="s">
        <v>1037</v>
      </c>
      <c r="C333" s="186" t="s">
        <v>567</v>
      </c>
      <c r="D333" s="186" t="s">
        <v>86</v>
      </c>
      <c r="E333" s="191" t="s">
        <v>159</v>
      </c>
      <c r="F333" s="187"/>
      <c r="G333" s="187"/>
      <c r="H333" s="187"/>
      <c r="I333" s="187"/>
      <c r="J333" s="187"/>
      <c r="K333" s="187" t="e">
        <v>#N/A</v>
      </c>
      <c r="L333" s="187"/>
      <c r="M333" s="187"/>
      <c r="N333" s="187"/>
      <c r="O333" s="187"/>
      <c r="P333" s="187"/>
      <c r="Q333" s="187"/>
      <c r="R333" s="187"/>
      <c r="S333" s="187"/>
      <c r="T333" s="83">
        <v>0</v>
      </c>
      <c r="U333" s="38">
        <v>0</v>
      </c>
      <c r="V333" s="38">
        <v>0</v>
      </c>
      <c r="W333" s="38">
        <v>0</v>
      </c>
      <c r="X333" s="38">
        <v>0</v>
      </c>
      <c r="Y333" s="187">
        <v>10</v>
      </c>
      <c r="Z333" s="187">
        <v>12.9</v>
      </c>
      <c r="AA333" s="187"/>
      <c r="AB333" s="187"/>
      <c r="AC333" s="187"/>
      <c r="AD333" s="187">
        <v>7.25</v>
      </c>
      <c r="AE333" s="187">
        <v>14</v>
      </c>
      <c r="AF333" s="187"/>
      <c r="AG333" s="145">
        <v>10.28</v>
      </c>
      <c r="AH333" s="75">
        <v>2</v>
      </c>
      <c r="AI333" s="75">
        <v>2</v>
      </c>
      <c r="AJ333" s="75">
        <v>0</v>
      </c>
      <c r="AK333" s="75">
        <v>1</v>
      </c>
      <c r="AL333" s="75">
        <v>9</v>
      </c>
      <c r="AM333" s="187">
        <v>11</v>
      </c>
      <c r="AN333" s="187"/>
      <c r="AO333" s="131">
        <v>1</v>
      </c>
      <c r="AP333" s="187">
        <v>14</v>
      </c>
      <c r="AQ333" s="187"/>
      <c r="AR333" s="75">
        <v>2</v>
      </c>
      <c r="AS333" s="187"/>
      <c r="AT333" s="187"/>
      <c r="AU333" s="75">
        <v>0</v>
      </c>
      <c r="AV333" s="74">
        <v>5.3176470588235301</v>
      </c>
      <c r="AW333" s="70">
        <v>12</v>
      </c>
      <c r="AX333" s="84"/>
      <c r="AY333" s="84"/>
      <c r="AZ333" s="38">
        <v>36053431</v>
      </c>
      <c r="BA333" s="137" t="s">
        <v>539</v>
      </c>
      <c r="BB333" s="36">
        <v>8.8470588235294123</v>
      </c>
      <c r="BC333" s="192">
        <v>9.5308823529411768</v>
      </c>
      <c r="BD333" s="43" t="s">
        <v>567</v>
      </c>
      <c r="BH333" s="133"/>
      <c r="BN333" s="133"/>
    </row>
    <row r="334" spans="1:66" s="42" customFormat="1" hidden="1" x14ac:dyDescent="0.25">
      <c r="A334" s="191">
        <v>77</v>
      </c>
      <c r="B334" s="195" t="s">
        <v>1038</v>
      </c>
      <c r="C334" s="186" t="s">
        <v>1039</v>
      </c>
      <c r="D334" s="186" t="s">
        <v>1040</v>
      </c>
      <c r="E334" s="191" t="s">
        <v>159</v>
      </c>
      <c r="F334" s="187"/>
      <c r="G334" s="187"/>
      <c r="H334" s="187"/>
      <c r="I334" s="187">
        <v>7.75</v>
      </c>
      <c r="J334" s="187"/>
      <c r="K334" s="187"/>
      <c r="L334" s="187"/>
      <c r="M334" s="187"/>
      <c r="N334" s="187">
        <v>12.63</v>
      </c>
      <c r="O334" s="187"/>
      <c r="P334" s="187"/>
      <c r="Q334" s="187"/>
      <c r="R334" s="187"/>
      <c r="S334" s="187">
        <v>10.130000000000001</v>
      </c>
      <c r="T334" s="83">
        <v>10.170000000000002</v>
      </c>
      <c r="U334" s="38">
        <v>0</v>
      </c>
      <c r="V334" s="38">
        <v>6</v>
      </c>
      <c r="W334" s="38">
        <v>6</v>
      </c>
      <c r="X334" s="38">
        <v>18</v>
      </c>
      <c r="Y334" s="187">
        <v>10.67</v>
      </c>
      <c r="Z334" s="187">
        <v>13</v>
      </c>
      <c r="AA334" s="187"/>
      <c r="AB334" s="187"/>
      <c r="AC334" s="187"/>
      <c r="AD334" s="187">
        <v>8</v>
      </c>
      <c r="AE334" s="187">
        <v>20</v>
      </c>
      <c r="AF334" s="187"/>
      <c r="AG334" s="145">
        <v>11.934000000000001</v>
      </c>
      <c r="AH334" s="75">
        <v>2</v>
      </c>
      <c r="AI334" s="75">
        <v>2</v>
      </c>
      <c r="AJ334" s="75">
        <v>0</v>
      </c>
      <c r="AK334" s="75">
        <v>1</v>
      </c>
      <c r="AL334" s="75">
        <v>9</v>
      </c>
      <c r="AM334" s="187">
        <v>14</v>
      </c>
      <c r="AN334" s="187"/>
      <c r="AO334" s="131">
        <v>1</v>
      </c>
      <c r="AP334" s="187">
        <v>10</v>
      </c>
      <c r="AQ334" s="187"/>
      <c r="AR334" s="75">
        <v>2</v>
      </c>
      <c r="AS334" s="187">
        <v>0</v>
      </c>
      <c r="AT334" s="187"/>
      <c r="AU334" s="75">
        <v>0</v>
      </c>
      <c r="AV334" s="74">
        <v>10.894117647058824</v>
      </c>
      <c r="AW334" s="70">
        <v>30</v>
      </c>
      <c r="AX334" s="133"/>
      <c r="AY334" s="133"/>
      <c r="AZ334" s="133"/>
      <c r="BA334" s="137" t="s">
        <v>539</v>
      </c>
      <c r="BB334" s="36">
        <v>10.89</v>
      </c>
      <c r="BD334" s="43" t="s">
        <v>1039</v>
      </c>
      <c r="BH334" s="133"/>
      <c r="BN334" s="133"/>
    </row>
    <row r="335" spans="1:66" s="42" customFormat="1" hidden="1" x14ac:dyDescent="0.25">
      <c r="A335" s="191">
        <v>85</v>
      </c>
      <c r="B335" s="195" t="s">
        <v>1041</v>
      </c>
      <c r="C335" s="186" t="s">
        <v>1042</v>
      </c>
      <c r="D335" s="186" t="s">
        <v>508</v>
      </c>
      <c r="E335" s="191" t="s">
        <v>159</v>
      </c>
      <c r="F335" s="187"/>
      <c r="G335" s="187"/>
      <c r="H335" s="187"/>
      <c r="I335" s="187">
        <v>10</v>
      </c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83">
        <v>3.3333333333333335</v>
      </c>
      <c r="U335" s="38">
        <v>6</v>
      </c>
      <c r="V335" s="38">
        <v>0</v>
      </c>
      <c r="W335" s="38">
        <v>0</v>
      </c>
      <c r="X335" s="38">
        <v>6</v>
      </c>
      <c r="Y335" s="187">
        <v>7.75</v>
      </c>
      <c r="Z335" s="187">
        <v>14.5</v>
      </c>
      <c r="AA335" s="187"/>
      <c r="AB335" s="187"/>
      <c r="AC335" s="187"/>
      <c r="AD335" s="187">
        <v>14.5</v>
      </c>
      <c r="AE335" s="187">
        <v>6</v>
      </c>
      <c r="AF335" s="187"/>
      <c r="AG335" s="145">
        <v>11.45</v>
      </c>
      <c r="AH335" s="75">
        <v>0</v>
      </c>
      <c r="AI335" s="75">
        <v>2</v>
      </c>
      <c r="AJ335" s="75">
        <v>4</v>
      </c>
      <c r="AK335" s="75">
        <v>0</v>
      </c>
      <c r="AL335" s="75">
        <v>9</v>
      </c>
      <c r="AM335" s="187">
        <v>14</v>
      </c>
      <c r="AN335" s="187"/>
      <c r="AO335" s="131">
        <v>1</v>
      </c>
      <c r="AP335" s="187"/>
      <c r="AQ335" s="187"/>
      <c r="AR335" s="75">
        <v>0</v>
      </c>
      <c r="AS335" s="187">
        <v>10.5</v>
      </c>
      <c r="AT335" s="187"/>
      <c r="AU335" s="75">
        <v>2</v>
      </c>
      <c r="AV335" s="74">
        <v>7.1911764705882355</v>
      </c>
      <c r="AW335" s="70">
        <v>18</v>
      </c>
      <c r="AX335" s="133" t="s">
        <v>962</v>
      </c>
      <c r="AY335" s="133"/>
      <c r="AZ335" s="133" t="s">
        <v>1041</v>
      </c>
      <c r="BA335" s="137" t="s">
        <v>539</v>
      </c>
      <c r="BB335" s="36" t="e">
        <v>#N/A</v>
      </c>
      <c r="BD335" s="43" t="s">
        <v>1042</v>
      </c>
      <c r="BH335" s="133"/>
      <c r="BN335" s="133"/>
    </row>
    <row r="336" spans="1:66" s="42" customFormat="1" hidden="1" x14ac:dyDescent="0.25">
      <c r="A336" s="197">
        <v>91</v>
      </c>
      <c r="B336" s="195" t="s">
        <v>1043</v>
      </c>
      <c r="C336" s="198" t="s">
        <v>567</v>
      </c>
      <c r="D336" s="198" t="s">
        <v>364</v>
      </c>
      <c r="E336" s="191" t="s">
        <v>159</v>
      </c>
      <c r="F336" s="187"/>
      <c r="G336" s="187"/>
      <c r="H336" s="187"/>
      <c r="I336" s="187">
        <v>8.25</v>
      </c>
      <c r="J336" s="187"/>
      <c r="K336" s="187"/>
      <c r="L336" s="187"/>
      <c r="M336" s="187"/>
      <c r="N336" s="187">
        <v>5.38</v>
      </c>
      <c r="O336" s="187"/>
      <c r="P336" s="187"/>
      <c r="Q336" s="187"/>
      <c r="R336" s="187"/>
      <c r="S336" s="187">
        <v>8.1300000000000008</v>
      </c>
      <c r="T336" s="83">
        <v>7.253333333333333</v>
      </c>
      <c r="U336" s="38">
        <v>0</v>
      </c>
      <c r="V336" s="38">
        <v>0</v>
      </c>
      <c r="W336" s="38">
        <v>0</v>
      </c>
      <c r="X336" s="38">
        <v>0</v>
      </c>
      <c r="Y336" s="187">
        <v>10</v>
      </c>
      <c r="Z336" s="187">
        <v>13.16</v>
      </c>
      <c r="AA336" s="187"/>
      <c r="AB336" s="187"/>
      <c r="AC336" s="187"/>
      <c r="AD336" s="187">
        <v>10.63</v>
      </c>
      <c r="AE336" s="187">
        <v>11</v>
      </c>
      <c r="AF336" s="187"/>
      <c r="AG336" s="145">
        <v>11.084</v>
      </c>
      <c r="AH336" s="75">
        <v>2</v>
      </c>
      <c r="AI336" s="75">
        <v>2</v>
      </c>
      <c r="AJ336" s="75">
        <v>4</v>
      </c>
      <c r="AK336" s="75">
        <v>1</v>
      </c>
      <c r="AL336" s="75">
        <v>9</v>
      </c>
      <c r="AM336" s="187">
        <v>16</v>
      </c>
      <c r="AN336" s="187"/>
      <c r="AO336" s="131">
        <v>1</v>
      </c>
      <c r="AP336" s="187">
        <v>0</v>
      </c>
      <c r="AQ336" s="187"/>
      <c r="AR336" s="75">
        <v>0</v>
      </c>
      <c r="AS336" s="187">
        <v>17</v>
      </c>
      <c r="AT336" s="187"/>
      <c r="AU336" s="75">
        <v>2</v>
      </c>
      <c r="AV336" s="74">
        <v>10.041176470588235</v>
      </c>
      <c r="AW336" s="70">
        <v>30</v>
      </c>
      <c r="AX336" s="133" t="s">
        <v>962</v>
      </c>
      <c r="AY336" s="133"/>
      <c r="AZ336" s="194">
        <v>36050166</v>
      </c>
      <c r="BA336" s="137" t="s">
        <v>539</v>
      </c>
      <c r="BB336" s="36">
        <v>10.039999999999999</v>
      </c>
      <c r="BD336" s="43" t="s">
        <v>567</v>
      </c>
      <c r="BH336" s="133"/>
      <c r="BN336" s="133"/>
    </row>
    <row r="337" spans="1:66" s="42" customFormat="1" hidden="1" x14ac:dyDescent="0.25">
      <c r="A337" s="197">
        <v>96</v>
      </c>
      <c r="B337" s="195" t="s">
        <v>1044</v>
      </c>
      <c r="C337" s="198" t="s">
        <v>1045</v>
      </c>
      <c r="D337" s="198" t="s">
        <v>1046</v>
      </c>
      <c r="E337" s="191" t="s">
        <v>159</v>
      </c>
      <c r="F337" s="187"/>
      <c r="G337" s="187"/>
      <c r="H337" s="187"/>
      <c r="I337" s="187">
        <v>6.63</v>
      </c>
      <c r="J337" s="187"/>
      <c r="K337" s="187"/>
      <c r="L337" s="187"/>
      <c r="M337" s="187"/>
      <c r="N337" s="187">
        <v>8.5</v>
      </c>
      <c r="O337" s="187"/>
      <c r="P337" s="187"/>
      <c r="Q337" s="187"/>
      <c r="R337" s="187"/>
      <c r="S337" s="187">
        <v>7.25</v>
      </c>
      <c r="T337" s="83">
        <v>7.46</v>
      </c>
      <c r="U337" s="38">
        <v>0</v>
      </c>
      <c r="V337" s="38">
        <v>0</v>
      </c>
      <c r="W337" s="38">
        <v>0</v>
      </c>
      <c r="X337" s="38">
        <v>0</v>
      </c>
      <c r="Y337" s="187">
        <v>15.5</v>
      </c>
      <c r="Z337" s="187">
        <v>13</v>
      </c>
      <c r="AA337" s="187"/>
      <c r="AB337" s="187"/>
      <c r="AC337" s="187"/>
      <c r="AD337" s="187">
        <v>6.75</v>
      </c>
      <c r="AE337" s="187">
        <v>20</v>
      </c>
      <c r="AF337" s="187"/>
      <c r="AG337" s="145">
        <v>12.4</v>
      </c>
      <c r="AH337" s="75">
        <v>2</v>
      </c>
      <c r="AI337" s="75">
        <v>2</v>
      </c>
      <c r="AJ337" s="75">
        <v>0</v>
      </c>
      <c r="AK337" s="75">
        <v>1</v>
      </c>
      <c r="AL337" s="75">
        <v>9</v>
      </c>
      <c r="AM337" s="187">
        <v>20</v>
      </c>
      <c r="AN337" s="187"/>
      <c r="AO337" s="131">
        <v>1</v>
      </c>
      <c r="AP337" s="187">
        <v>0</v>
      </c>
      <c r="AQ337" s="187"/>
      <c r="AR337" s="75">
        <v>0</v>
      </c>
      <c r="AS337" s="187">
        <v>14.5</v>
      </c>
      <c r="AT337" s="187"/>
      <c r="AU337" s="75">
        <v>2</v>
      </c>
      <c r="AV337" s="74">
        <v>10.478823529411764</v>
      </c>
      <c r="AW337" s="70">
        <v>30</v>
      </c>
      <c r="AX337" s="133" t="s">
        <v>962</v>
      </c>
      <c r="AY337" s="133"/>
      <c r="AZ337" s="194">
        <v>36052849</v>
      </c>
      <c r="BA337" s="137" t="s">
        <v>539</v>
      </c>
      <c r="BB337" s="36">
        <v>10.48</v>
      </c>
      <c r="BD337" s="43" t="s">
        <v>1045</v>
      </c>
      <c r="BH337" s="133"/>
      <c r="BN337" s="133"/>
    </row>
    <row r="338" spans="1:66" s="42" customFormat="1" hidden="1" x14ac:dyDescent="0.25">
      <c r="A338" s="191">
        <v>101</v>
      </c>
      <c r="B338" s="195" t="s">
        <v>1047</v>
      </c>
      <c r="C338" s="186" t="s">
        <v>1048</v>
      </c>
      <c r="D338" s="186" t="s">
        <v>1049</v>
      </c>
      <c r="E338" s="191" t="s">
        <v>159</v>
      </c>
      <c r="F338" s="187"/>
      <c r="G338" s="187"/>
      <c r="H338" s="187"/>
      <c r="I338" s="187">
        <v>11</v>
      </c>
      <c r="J338" s="187"/>
      <c r="K338" s="187" t="e">
        <v>#N/A</v>
      </c>
      <c r="L338" s="187"/>
      <c r="M338" s="187"/>
      <c r="N338" s="187">
        <v>10.63</v>
      </c>
      <c r="O338" s="187"/>
      <c r="P338" s="187"/>
      <c r="Q338" s="187"/>
      <c r="R338" s="187"/>
      <c r="S338" s="187">
        <v>10.5</v>
      </c>
      <c r="T338" s="83">
        <v>10.71</v>
      </c>
      <c r="U338" s="38">
        <v>6</v>
      </c>
      <c r="V338" s="38">
        <v>6</v>
      </c>
      <c r="W338" s="38">
        <v>6</v>
      </c>
      <c r="X338" s="38">
        <v>18</v>
      </c>
      <c r="Y338" s="187">
        <v>12.62</v>
      </c>
      <c r="Z338" s="187">
        <v>15</v>
      </c>
      <c r="AA338" s="187"/>
      <c r="AB338" s="187"/>
      <c r="AC338" s="187"/>
      <c r="AD338" s="187">
        <v>10</v>
      </c>
      <c r="AE338" s="187">
        <v>8</v>
      </c>
      <c r="AF338" s="187"/>
      <c r="AG338" s="145">
        <v>11.123999999999999</v>
      </c>
      <c r="AH338" s="75">
        <v>2</v>
      </c>
      <c r="AI338" s="75">
        <v>2</v>
      </c>
      <c r="AJ338" s="75">
        <v>4</v>
      </c>
      <c r="AK338" s="75">
        <v>0</v>
      </c>
      <c r="AL338" s="75">
        <v>9</v>
      </c>
      <c r="AM338" s="187">
        <v>14</v>
      </c>
      <c r="AN338" s="187"/>
      <c r="AO338" s="131">
        <v>1</v>
      </c>
      <c r="AP338" s="187">
        <v>6.5</v>
      </c>
      <c r="AQ338" s="187"/>
      <c r="AR338" s="75">
        <v>0</v>
      </c>
      <c r="AS338" s="187"/>
      <c r="AT338" s="187"/>
      <c r="AU338" s="75">
        <v>0</v>
      </c>
      <c r="AV338" s="74">
        <v>10.53</v>
      </c>
      <c r="AW338" s="70">
        <v>30</v>
      </c>
      <c r="AX338" s="84"/>
      <c r="AY338" s="84"/>
      <c r="AZ338" s="84"/>
      <c r="BA338" s="137" t="s">
        <v>539</v>
      </c>
      <c r="BB338" s="36">
        <v>0</v>
      </c>
      <c r="BD338" s="43" t="s">
        <v>1048</v>
      </c>
      <c r="BH338" s="133"/>
      <c r="BN338" s="133"/>
    </row>
    <row r="339" spans="1:66" s="42" customFormat="1" hidden="1" x14ac:dyDescent="0.25">
      <c r="A339" s="191">
        <v>121</v>
      </c>
      <c r="B339" s="195" t="s">
        <v>1050</v>
      </c>
      <c r="C339" s="186" t="s">
        <v>1051</v>
      </c>
      <c r="D339" s="186" t="s">
        <v>400</v>
      </c>
      <c r="E339" s="191" t="s">
        <v>159</v>
      </c>
      <c r="F339" s="187"/>
      <c r="G339" s="187"/>
      <c r="H339" s="187"/>
      <c r="I339" s="187"/>
      <c r="J339" s="187"/>
      <c r="K339" s="187" t="e">
        <v>#N/A</v>
      </c>
      <c r="L339" s="187"/>
      <c r="M339" s="187"/>
      <c r="N339" s="187"/>
      <c r="O339" s="187"/>
      <c r="P339" s="187"/>
      <c r="Q339" s="187"/>
      <c r="R339" s="187"/>
      <c r="S339" s="187"/>
      <c r="T339" s="83">
        <v>0</v>
      </c>
      <c r="U339" s="38">
        <v>0</v>
      </c>
      <c r="V339" s="38">
        <v>0</v>
      </c>
      <c r="W339" s="38">
        <v>0</v>
      </c>
      <c r="X339" s="38">
        <v>0</v>
      </c>
      <c r="Y339" s="187">
        <v>10</v>
      </c>
      <c r="Z339" s="187">
        <v>15.95</v>
      </c>
      <c r="AA339" s="187"/>
      <c r="AB339" s="187"/>
      <c r="AC339" s="187"/>
      <c r="AD339" s="187">
        <v>8.75</v>
      </c>
      <c r="AE339" s="187">
        <v>19</v>
      </c>
      <c r="AF339" s="187"/>
      <c r="AG339" s="145">
        <v>12.49</v>
      </c>
      <c r="AH339" s="75">
        <v>2</v>
      </c>
      <c r="AI339" s="75">
        <v>2</v>
      </c>
      <c r="AJ339" s="75">
        <v>0</v>
      </c>
      <c r="AK339" s="75">
        <v>1</v>
      </c>
      <c r="AL339" s="75">
        <v>9</v>
      </c>
      <c r="AM339" s="187">
        <v>15</v>
      </c>
      <c r="AN339" s="187"/>
      <c r="AO339" s="131">
        <v>1</v>
      </c>
      <c r="AP339" s="187"/>
      <c r="AQ339" s="187"/>
      <c r="AR339" s="75">
        <v>0</v>
      </c>
      <c r="AS339" s="187">
        <v>14</v>
      </c>
      <c r="AT339" s="187"/>
      <c r="AU339" s="75">
        <v>2</v>
      </c>
      <c r="AV339" s="74">
        <v>6.2029411764705884</v>
      </c>
      <c r="AW339" s="70">
        <v>12</v>
      </c>
      <c r="AX339" s="84"/>
      <c r="AY339" s="84"/>
      <c r="AZ339" s="38">
        <v>36008816</v>
      </c>
      <c r="BA339" s="137" t="s">
        <v>539</v>
      </c>
      <c r="BB339" s="36">
        <v>6.2029411764705884</v>
      </c>
      <c r="BC339" s="192" t="e">
        <v>#N/A</v>
      </c>
      <c r="BD339" s="43" t="s">
        <v>1051</v>
      </c>
      <c r="BH339" s="133"/>
      <c r="BN339" s="133"/>
    </row>
    <row r="340" spans="1:66" s="42" customFormat="1" hidden="1" x14ac:dyDescent="0.25">
      <c r="A340" s="191">
        <v>128</v>
      </c>
      <c r="B340" s="195" t="s">
        <v>1052</v>
      </c>
      <c r="C340" s="186" t="s">
        <v>1053</v>
      </c>
      <c r="D340" s="186" t="s">
        <v>379</v>
      </c>
      <c r="E340" s="191" t="s">
        <v>159</v>
      </c>
      <c r="F340" s="187"/>
      <c r="G340" s="187"/>
      <c r="H340" s="187"/>
      <c r="I340" s="187">
        <v>10.88</v>
      </c>
      <c r="J340" s="187"/>
      <c r="K340" s="187" t="e">
        <v>#N/A</v>
      </c>
      <c r="L340" s="187"/>
      <c r="M340" s="187"/>
      <c r="N340" s="187">
        <v>9.75</v>
      </c>
      <c r="O340" s="187"/>
      <c r="P340" s="187"/>
      <c r="Q340" s="187"/>
      <c r="R340" s="187"/>
      <c r="S340" s="187">
        <v>8.1300000000000008</v>
      </c>
      <c r="T340" s="83">
        <v>9.5866666666666678</v>
      </c>
      <c r="U340" s="38">
        <v>6</v>
      </c>
      <c r="V340" s="38">
        <v>0</v>
      </c>
      <c r="W340" s="38">
        <v>0</v>
      </c>
      <c r="X340" s="38">
        <v>6</v>
      </c>
      <c r="Y340" s="187">
        <v>9.8699999999999992</v>
      </c>
      <c r="Z340" s="187">
        <v>12</v>
      </c>
      <c r="AA340" s="187"/>
      <c r="AB340" s="187"/>
      <c r="AC340" s="187"/>
      <c r="AD340" s="187">
        <v>8.75</v>
      </c>
      <c r="AE340" s="187">
        <v>17</v>
      </c>
      <c r="AF340" s="187"/>
      <c r="AG340" s="145">
        <v>11.273999999999999</v>
      </c>
      <c r="AH340" s="75">
        <v>0</v>
      </c>
      <c r="AI340" s="75">
        <v>2</v>
      </c>
      <c r="AJ340" s="75">
        <v>0</v>
      </c>
      <c r="AK340" s="75">
        <v>1</v>
      </c>
      <c r="AL340" s="75">
        <v>9</v>
      </c>
      <c r="AM340" s="187">
        <v>6</v>
      </c>
      <c r="AN340" s="187"/>
      <c r="AO340" s="131">
        <v>0</v>
      </c>
      <c r="AP340" s="187">
        <v>11</v>
      </c>
      <c r="AQ340" s="187"/>
      <c r="AR340" s="75">
        <v>2</v>
      </c>
      <c r="AS340" s="187"/>
      <c r="AT340" s="187"/>
      <c r="AU340" s="75">
        <v>0</v>
      </c>
      <c r="AV340" s="74">
        <v>10.03823529411765</v>
      </c>
      <c r="AW340" s="70">
        <v>30</v>
      </c>
      <c r="AX340" s="84"/>
      <c r="AY340" s="84"/>
      <c r="AZ340" s="38">
        <v>36012796</v>
      </c>
      <c r="BA340" s="137" t="s">
        <v>539</v>
      </c>
      <c r="BB340" s="36">
        <v>9.7938235294117657</v>
      </c>
      <c r="BC340" s="192">
        <v>9.7938235294117657</v>
      </c>
      <c r="BD340" s="43" t="s">
        <v>1053</v>
      </c>
      <c r="BH340" s="133"/>
      <c r="BN340" s="133"/>
    </row>
    <row r="341" spans="1:66" s="42" customFormat="1" hidden="1" x14ac:dyDescent="0.25">
      <c r="A341" s="197">
        <v>136</v>
      </c>
      <c r="B341" s="195" t="s">
        <v>1054</v>
      </c>
      <c r="C341" s="198" t="s">
        <v>437</v>
      </c>
      <c r="D341" s="198" t="s">
        <v>516</v>
      </c>
      <c r="E341" s="191" t="s">
        <v>159</v>
      </c>
      <c r="F341" s="187"/>
      <c r="G341" s="187"/>
      <c r="H341" s="187"/>
      <c r="I341" s="187">
        <v>10</v>
      </c>
      <c r="J341" s="187"/>
      <c r="K341" s="187" t="e">
        <v>#N/A</v>
      </c>
      <c r="L341" s="187"/>
      <c r="M341" s="187"/>
      <c r="N341" s="187"/>
      <c r="O341" s="187"/>
      <c r="P341" s="187"/>
      <c r="Q341" s="187"/>
      <c r="R341" s="187"/>
      <c r="S341" s="187"/>
      <c r="T341" s="83">
        <v>3.3333333333333335</v>
      </c>
      <c r="U341" s="38">
        <v>6</v>
      </c>
      <c r="V341" s="38">
        <v>0</v>
      </c>
      <c r="W341" s="38">
        <v>0</v>
      </c>
      <c r="X341" s="38">
        <v>6</v>
      </c>
      <c r="Y341" s="187">
        <v>10</v>
      </c>
      <c r="Z341" s="187"/>
      <c r="AA341" s="187"/>
      <c r="AB341" s="187"/>
      <c r="AC341" s="187"/>
      <c r="AD341" s="187"/>
      <c r="AE341" s="187">
        <v>15</v>
      </c>
      <c r="AF341" s="187"/>
      <c r="AG341" s="145">
        <v>5</v>
      </c>
      <c r="AH341" s="75">
        <v>2</v>
      </c>
      <c r="AI341" s="75">
        <v>0</v>
      </c>
      <c r="AJ341" s="75">
        <v>0</v>
      </c>
      <c r="AK341" s="75">
        <v>1</v>
      </c>
      <c r="AL341" s="75">
        <v>3</v>
      </c>
      <c r="AM341" s="187">
        <v>12</v>
      </c>
      <c r="AN341" s="187"/>
      <c r="AO341" s="131">
        <v>1</v>
      </c>
      <c r="AP341" s="187"/>
      <c r="AQ341" s="187"/>
      <c r="AR341" s="75">
        <v>0</v>
      </c>
      <c r="AS341" s="187">
        <v>16</v>
      </c>
      <c r="AT341" s="187"/>
      <c r="AU341" s="75">
        <v>2</v>
      </c>
      <c r="AV341" s="74">
        <v>5.8235294117647056</v>
      </c>
      <c r="AW341" s="70">
        <v>12</v>
      </c>
      <c r="AX341" s="84"/>
      <c r="AY341" s="84"/>
      <c r="AZ341" s="84"/>
      <c r="BA341" s="137" t="s">
        <v>539</v>
      </c>
      <c r="BB341" s="36">
        <v>8.7941176470588243</v>
      </c>
      <c r="BD341" s="43" t="s">
        <v>437</v>
      </c>
      <c r="BH341" s="133"/>
      <c r="BN341" s="133"/>
    </row>
    <row r="342" spans="1:66" s="42" customFormat="1" hidden="1" x14ac:dyDescent="0.25">
      <c r="A342" s="191">
        <v>152</v>
      </c>
      <c r="B342" s="195" t="s">
        <v>1055</v>
      </c>
      <c r="C342" s="186" t="s">
        <v>491</v>
      </c>
      <c r="D342" s="186" t="s">
        <v>777</v>
      </c>
      <c r="E342" s="191" t="s">
        <v>159</v>
      </c>
      <c r="F342" s="187"/>
      <c r="G342" s="187"/>
      <c r="H342" s="187"/>
      <c r="I342" s="187">
        <v>10</v>
      </c>
      <c r="J342" s="187"/>
      <c r="K342" s="187" t="e">
        <v>#N/A</v>
      </c>
      <c r="L342" s="187"/>
      <c r="M342" s="187"/>
      <c r="N342" s="187"/>
      <c r="O342" s="187"/>
      <c r="P342" s="187"/>
      <c r="Q342" s="187"/>
      <c r="R342" s="187"/>
      <c r="S342" s="187"/>
      <c r="T342" s="83">
        <v>3.3333333333333335</v>
      </c>
      <c r="U342" s="38">
        <v>6</v>
      </c>
      <c r="V342" s="38">
        <v>0</v>
      </c>
      <c r="W342" s="38">
        <v>0</v>
      </c>
      <c r="X342" s="38">
        <v>6</v>
      </c>
      <c r="Y342" s="187">
        <v>10.1</v>
      </c>
      <c r="Z342" s="187">
        <v>10.6</v>
      </c>
      <c r="AA342" s="187"/>
      <c r="AB342" s="187"/>
      <c r="AC342" s="187"/>
      <c r="AD342" s="187">
        <v>13</v>
      </c>
      <c r="AE342" s="187">
        <v>14</v>
      </c>
      <c r="AF342" s="187"/>
      <c r="AG342" s="145">
        <v>12.14</v>
      </c>
      <c r="AH342" s="75">
        <v>2</v>
      </c>
      <c r="AI342" s="75">
        <v>2</v>
      </c>
      <c r="AJ342" s="75">
        <v>4</v>
      </c>
      <c r="AK342" s="75">
        <v>1</v>
      </c>
      <c r="AL342" s="75">
        <v>9</v>
      </c>
      <c r="AM342" s="187">
        <v>13</v>
      </c>
      <c r="AN342" s="187"/>
      <c r="AO342" s="131">
        <v>1</v>
      </c>
      <c r="AP342" s="187">
        <v>10</v>
      </c>
      <c r="AQ342" s="187"/>
      <c r="AR342" s="75">
        <v>2</v>
      </c>
      <c r="AS342" s="187"/>
      <c r="AT342" s="187"/>
      <c r="AU342" s="75">
        <v>0</v>
      </c>
      <c r="AV342" s="74">
        <v>7.276470588235294</v>
      </c>
      <c r="AW342" s="70">
        <v>18</v>
      </c>
      <c r="AX342" s="84"/>
      <c r="AY342" s="84"/>
      <c r="AZ342" s="84"/>
      <c r="BA342" s="137" t="s">
        <v>539</v>
      </c>
      <c r="BB342" s="36">
        <v>9.7470588235294109</v>
      </c>
      <c r="BD342" s="43" t="s">
        <v>491</v>
      </c>
      <c r="BH342" s="133"/>
      <c r="BN342" s="133"/>
    </row>
    <row r="343" spans="1:66" s="42" customFormat="1" hidden="1" x14ac:dyDescent="0.25">
      <c r="A343" s="191">
        <v>184</v>
      </c>
      <c r="B343" s="195" t="s">
        <v>1056</v>
      </c>
      <c r="C343" s="186" t="s">
        <v>1057</v>
      </c>
      <c r="D343" s="186" t="s">
        <v>90</v>
      </c>
      <c r="E343" s="191" t="s">
        <v>159</v>
      </c>
      <c r="F343" s="187"/>
      <c r="G343" s="187"/>
      <c r="H343" s="187"/>
      <c r="I343" s="187" t="e">
        <v>#N/A</v>
      </c>
      <c r="J343" s="187"/>
      <c r="K343" s="187" t="e">
        <v>#N/A</v>
      </c>
      <c r="L343" s="187"/>
      <c r="M343" s="187"/>
      <c r="N343" s="187" t="e">
        <v>#N/A</v>
      </c>
      <c r="O343" s="187"/>
      <c r="P343" s="187"/>
      <c r="Q343" s="187"/>
      <c r="R343" s="187"/>
      <c r="S343" s="187" t="e">
        <v>#N/A</v>
      </c>
      <c r="T343" s="83" t="e">
        <v>#N/A</v>
      </c>
      <c r="U343" s="38" t="e">
        <v>#N/A</v>
      </c>
      <c r="V343" s="38" t="e">
        <v>#N/A</v>
      </c>
      <c r="W343" s="38" t="e">
        <v>#N/A</v>
      </c>
      <c r="X343" s="38" t="e">
        <v>#N/A</v>
      </c>
      <c r="Y343" s="187" t="e">
        <v>#N/A</v>
      </c>
      <c r="Z343" s="187" t="e">
        <v>#N/A</v>
      </c>
      <c r="AA343" s="187"/>
      <c r="AB343" s="187"/>
      <c r="AC343" s="187"/>
      <c r="AD343" s="187" t="e">
        <v>#N/A</v>
      </c>
      <c r="AE343" s="187" t="e">
        <v>#N/A</v>
      </c>
      <c r="AF343" s="187"/>
      <c r="AG343" s="145" t="e">
        <v>#N/A</v>
      </c>
      <c r="AH343" s="75" t="e">
        <v>#N/A</v>
      </c>
      <c r="AI343" s="75" t="e">
        <v>#N/A</v>
      </c>
      <c r="AJ343" s="75" t="e">
        <v>#N/A</v>
      </c>
      <c r="AK343" s="75" t="e">
        <v>#N/A</v>
      </c>
      <c r="AL343" s="75" t="e">
        <v>#N/A</v>
      </c>
      <c r="AM343" s="187" t="e">
        <v>#N/A</v>
      </c>
      <c r="AN343" s="187"/>
      <c r="AO343" s="131" t="e">
        <v>#N/A</v>
      </c>
      <c r="AP343" s="187" t="e">
        <v>#N/A</v>
      </c>
      <c r="AQ343" s="187"/>
      <c r="AR343" s="75" t="e">
        <v>#N/A</v>
      </c>
      <c r="AS343" s="187" t="e">
        <v>#N/A</v>
      </c>
      <c r="AT343" s="187"/>
      <c r="AU343" s="75" t="e">
        <v>#N/A</v>
      </c>
      <c r="AV343" s="74" t="e">
        <v>#N/A</v>
      </c>
      <c r="AW343" s="70" t="e">
        <v>#N/A</v>
      </c>
      <c r="AX343" s="133" t="s">
        <v>962</v>
      </c>
      <c r="AY343" s="133"/>
      <c r="AZ343" s="133"/>
      <c r="BA343" s="137" t="s">
        <v>539</v>
      </c>
      <c r="BB343" s="36">
        <v>7.3758823529411766</v>
      </c>
      <c r="BD343" s="43" t="s">
        <v>1057</v>
      </c>
      <c r="BH343" s="133"/>
      <c r="BN343" s="133"/>
    </row>
    <row r="344" spans="1:66" s="42" customFormat="1" hidden="1" x14ac:dyDescent="0.25">
      <c r="A344" s="191">
        <v>185</v>
      </c>
      <c r="B344" s="195" t="s">
        <v>1058</v>
      </c>
      <c r="C344" s="186" t="s">
        <v>1059</v>
      </c>
      <c r="D344" s="186" t="s">
        <v>485</v>
      </c>
      <c r="E344" s="191" t="s">
        <v>159</v>
      </c>
      <c r="F344" s="187"/>
      <c r="G344" s="187"/>
      <c r="H344" s="187"/>
      <c r="I344" s="187" t="e">
        <v>#N/A</v>
      </c>
      <c r="J344" s="187"/>
      <c r="K344" s="187" t="e">
        <v>#N/A</v>
      </c>
      <c r="L344" s="187"/>
      <c r="M344" s="187"/>
      <c r="N344" s="187" t="e">
        <v>#N/A</v>
      </c>
      <c r="O344" s="187"/>
      <c r="P344" s="187"/>
      <c r="Q344" s="187"/>
      <c r="R344" s="187"/>
      <c r="S344" s="187" t="e">
        <v>#N/A</v>
      </c>
      <c r="T344" s="83" t="e">
        <v>#N/A</v>
      </c>
      <c r="U344" s="38" t="e">
        <v>#N/A</v>
      </c>
      <c r="V344" s="38" t="e">
        <v>#N/A</v>
      </c>
      <c r="W344" s="38" t="e">
        <v>#N/A</v>
      </c>
      <c r="X344" s="38" t="e">
        <v>#N/A</v>
      </c>
      <c r="Y344" s="187" t="e">
        <v>#N/A</v>
      </c>
      <c r="Z344" s="187" t="e">
        <v>#N/A</v>
      </c>
      <c r="AA344" s="187"/>
      <c r="AB344" s="187"/>
      <c r="AC344" s="187"/>
      <c r="AD344" s="187" t="e">
        <v>#N/A</v>
      </c>
      <c r="AE344" s="187" t="e">
        <v>#N/A</v>
      </c>
      <c r="AF344" s="187"/>
      <c r="AG344" s="145" t="e">
        <v>#N/A</v>
      </c>
      <c r="AH344" s="75" t="e">
        <v>#N/A</v>
      </c>
      <c r="AI344" s="75" t="e">
        <v>#N/A</v>
      </c>
      <c r="AJ344" s="75" t="e">
        <v>#N/A</v>
      </c>
      <c r="AK344" s="75" t="e">
        <v>#N/A</v>
      </c>
      <c r="AL344" s="75" t="e">
        <v>#N/A</v>
      </c>
      <c r="AM344" s="187" t="e">
        <v>#N/A</v>
      </c>
      <c r="AN344" s="187"/>
      <c r="AO344" s="131" t="e">
        <v>#N/A</v>
      </c>
      <c r="AP344" s="187" t="e">
        <v>#N/A</v>
      </c>
      <c r="AQ344" s="187"/>
      <c r="AR344" s="75" t="e">
        <v>#N/A</v>
      </c>
      <c r="AS344" s="187" t="e">
        <v>#N/A</v>
      </c>
      <c r="AT344" s="187"/>
      <c r="AU344" s="75" t="e">
        <v>#N/A</v>
      </c>
      <c r="AV344" s="74" t="e">
        <v>#N/A</v>
      </c>
      <c r="AW344" s="70">
        <v>31</v>
      </c>
      <c r="AX344" s="84"/>
      <c r="AY344" s="84"/>
      <c r="AZ344" s="84"/>
      <c r="BA344" s="137" t="s">
        <v>539</v>
      </c>
      <c r="BB344" s="36" t="e">
        <v>#N/A</v>
      </c>
      <c r="BD344" s="43" t="s">
        <v>1059</v>
      </c>
      <c r="BH344" s="133"/>
      <c r="BN344" s="133"/>
    </row>
    <row r="345" spans="1:66" s="42" customFormat="1" hidden="1" x14ac:dyDescent="0.25">
      <c r="A345" s="191">
        <v>189</v>
      </c>
      <c r="B345" s="195" t="s">
        <v>1060</v>
      </c>
      <c r="C345" s="186" t="s">
        <v>1061</v>
      </c>
      <c r="D345" s="186" t="s">
        <v>1062</v>
      </c>
      <c r="E345" s="191" t="s">
        <v>159</v>
      </c>
      <c r="F345" s="187"/>
      <c r="G345" s="187"/>
      <c r="H345" s="187"/>
      <c r="I345" s="187">
        <v>7.88</v>
      </c>
      <c r="J345" s="187"/>
      <c r="K345" s="187"/>
      <c r="L345" s="187"/>
      <c r="M345" s="187"/>
      <c r="N345" s="187">
        <v>8.25</v>
      </c>
      <c r="O345" s="187"/>
      <c r="P345" s="187"/>
      <c r="Q345" s="187"/>
      <c r="R345" s="187"/>
      <c r="S345" s="187">
        <v>6.75</v>
      </c>
      <c r="T345" s="83">
        <v>7.626666666666666</v>
      </c>
      <c r="U345" s="38">
        <v>0</v>
      </c>
      <c r="V345" s="38">
        <v>0</v>
      </c>
      <c r="W345" s="38">
        <v>0</v>
      </c>
      <c r="X345" s="38">
        <v>0</v>
      </c>
      <c r="Y345" s="187">
        <v>15</v>
      </c>
      <c r="Z345" s="187">
        <v>14</v>
      </c>
      <c r="AA345" s="187"/>
      <c r="AB345" s="187"/>
      <c r="AC345" s="187"/>
      <c r="AD345" s="187">
        <v>10</v>
      </c>
      <c r="AE345" s="187">
        <v>12.5</v>
      </c>
      <c r="AF345" s="187"/>
      <c r="AG345" s="145">
        <v>12.3</v>
      </c>
      <c r="AH345" s="75">
        <v>2</v>
      </c>
      <c r="AI345" s="75">
        <v>2</v>
      </c>
      <c r="AJ345" s="75">
        <v>4</v>
      </c>
      <c r="AK345" s="75">
        <v>1</v>
      </c>
      <c r="AL345" s="75">
        <v>9</v>
      </c>
      <c r="AM345" s="187">
        <v>14</v>
      </c>
      <c r="AN345" s="187"/>
      <c r="AO345" s="131">
        <v>1</v>
      </c>
      <c r="AP345" s="187">
        <v>0</v>
      </c>
      <c r="AQ345" s="187"/>
      <c r="AR345" s="75">
        <v>0</v>
      </c>
      <c r="AS345" s="187">
        <v>13</v>
      </c>
      <c r="AT345" s="187"/>
      <c r="AU345" s="75">
        <v>2</v>
      </c>
      <c r="AV345" s="74">
        <v>10.008235294117647</v>
      </c>
      <c r="AW345" s="70">
        <v>30</v>
      </c>
      <c r="AX345" s="133" t="s">
        <v>962</v>
      </c>
      <c r="AY345" s="133"/>
      <c r="AZ345" s="194">
        <v>36031401</v>
      </c>
      <c r="BA345" s="137" t="s">
        <v>539</v>
      </c>
      <c r="BB345" s="36">
        <v>10.01</v>
      </c>
      <c r="BD345" s="43" t="s">
        <v>1061</v>
      </c>
      <c r="BH345" s="133"/>
      <c r="BN345" s="133"/>
    </row>
    <row r="346" spans="1:66" s="42" customFormat="1" hidden="1" x14ac:dyDescent="0.25">
      <c r="A346" s="191">
        <v>192</v>
      </c>
      <c r="B346" s="195" t="s">
        <v>1063</v>
      </c>
      <c r="C346" s="186" t="s">
        <v>1064</v>
      </c>
      <c r="D346" s="186" t="s">
        <v>1065</v>
      </c>
      <c r="E346" s="191" t="s">
        <v>159</v>
      </c>
      <c r="F346" s="187"/>
      <c r="G346" s="187"/>
      <c r="H346" s="187"/>
      <c r="I346" s="187">
        <v>10</v>
      </c>
      <c r="J346" s="187"/>
      <c r="K346" s="187"/>
      <c r="L346" s="187"/>
      <c r="M346" s="187"/>
      <c r="N346" s="187">
        <v>8.75</v>
      </c>
      <c r="O346" s="187"/>
      <c r="P346" s="187"/>
      <c r="Q346" s="187"/>
      <c r="R346" s="187"/>
      <c r="S346" s="187">
        <v>11.5</v>
      </c>
      <c r="T346" s="83">
        <v>10.083333333333334</v>
      </c>
      <c r="U346" s="38">
        <v>6</v>
      </c>
      <c r="V346" s="38">
        <v>0</v>
      </c>
      <c r="W346" s="38">
        <v>6</v>
      </c>
      <c r="X346" s="38">
        <v>18</v>
      </c>
      <c r="Y346" s="187">
        <v>7.05</v>
      </c>
      <c r="Z346" s="187">
        <v>14</v>
      </c>
      <c r="AA346" s="187"/>
      <c r="AB346" s="187"/>
      <c r="AC346" s="187"/>
      <c r="AD346" s="187">
        <v>11.13</v>
      </c>
      <c r="AE346" s="187">
        <v>10</v>
      </c>
      <c r="AF346" s="187"/>
      <c r="AG346" s="145">
        <v>10.662000000000001</v>
      </c>
      <c r="AH346" s="75">
        <v>0</v>
      </c>
      <c r="AI346" s="75">
        <v>2</v>
      </c>
      <c r="AJ346" s="75">
        <v>4</v>
      </c>
      <c r="AK346" s="75">
        <v>1</v>
      </c>
      <c r="AL346" s="75">
        <v>9</v>
      </c>
      <c r="AM346" s="187">
        <v>14</v>
      </c>
      <c r="AN346" s="187"/>
      <c r="AO346" s="131">
        <v>1</v>
      </c>
      <c r="AP346" s="187">
        <v>0</v>
      </c>
      <c r="AQ346" s="187"/>
      <c r="AR346" s="75">
        <v>0</v>
      </c>
      <c r="AS346" s="187">
        <v>12.5</v>
      </c>
      <c r="AT346" s="187"/>
      <c r="AU346" s="75">
        <v>2</v>
      </c>
      <c r="AV346" s="74">
        <v>10.768235294117646</v>
      </c>
      <c r="AW346" s="70">
        <v>30</v>
      </c>
      <c r="AX346" s="133"/>
      <c r="AY346" s="133"/>
      <c r="AZ346" s="133"/>
      <c r="BA346" s="137" t="s">
        <v>539</v>
      </c>
      <c r="BB346" s="149">
        <v>10.768235294117646</v>
      </c>
      <c r="BD346" s="43" t="s">
        <v>1064</v>
      </c>
      <c r="BH346" s="133"/>
      <c r="BN346" s="133"/>
    </row>
    <row r="347" spans="1:66" hidden="1" x14ac:dyDescent="0.25"/>
    <row r="348" spans="1:66" hidden="1" x14ac:dyDescent="0.25"/>
    <row r="349" spans="1:66" hidden="1" x14ac:dyDescent="0.25"/>
    <row r="350" spans="1:66" hidden="1" x14ac:dyDescent="0.25"/>
    <row r="351" spans="1:66" hidden="1" x14ac:dyDescent="0.25"/>
    <row r="352" spans="1:66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</sheetData>
  <mergeCells count="46">
    <mergeCell ref="BE1:BE3"/>
    <mergeCell ref="BM1:BM3"/>
    <mergeCell ref="BN1:BN3"/>
    <mergeCell ref="F2:H2"/>
    <mergeCell ref="J2:M2"/>
    <mergeCell ref="O2:R2"/>
    <mergeCell ref="AA2:AC2"/>
    <mergeCell ref="AE2:AF2"/>
    <mergeCell ref="AM2:AN2"/>
    <mergeCell ref="AP2:AQ2"/>
    <mergeCell ref="AS2:AT2"/>
    <mergeCell ref="AZ1:AZ3"/>
    <mergeCell ref="BA1:BA3"/>
    <mergeCell ref="BB1:BB3"/>
    <mergeCell ref="BC1:BC3"/>
    <mergeCell ref="BD1:BD3"/>
    <mergeCell ref="AU1:AU3"/>
    <mergeCell ref="AV1:AV3"/>
    <mergeCell ref="AW1:AW3"/>
    <mergeCell ref="AX1:AX3"/>
    <mergeCell ref="AY1:AY3"/>
    <mergeCell ref="AM1:AN1"/>
    <mergeCell ref="AO1:AO3"/>
    <mergeCell ref="AP1:AQ1"/>
    <mergeCell ref="AR1:AR3"/>
    <mergeCell ref="AS1:AT1"/>
    <mergeCell ref="AH1:AH3"/>
    <mergeCell ref="AI1:AI3"/>
    <mergeCell ref="AJ1:AJ3"/>
    <mergeCell ref="AK1:AK3"/>
    <mergeCell ref="AL1:AL3"/>
    <mergeCell ref="X1:X3"/>
    <mergeCell ref="AA1:AC1"/>
    <mergeCell ref="AD1:AD3"/>
    <mergeCell ref="AE1:AF1"/>
    <mergeCell ref="AG1:AG3"/>
    <mergeCell ref="S1:S3"/>
    <mergeCell ref="T1:T3"/>
    <mergeCell ref="U1:U3"/>
    <mergeCell ref="V1:V3"/>
    <mergeCell ref="W1:W3"/>
    <mergeCell ref="F1:H1"/>
    <mergeCell ref="I1:I3"/>
    <mergeCell ref="J1:M1"/>
    <mergeCell ref="N1:N3"/>
    <mergeCell ref="O1:R1"/>
  </mergeCells>
  <conditionalFormatting sqref="B8:B89">
    <cfRule type="duplicateValues" dxfId="8" priority="10"/>
  </conditionalFormatting>
  <conditionalFormatting sqref="B90">
    <cfRule type="duplicateValues" dxfId="7" priority="5"/>
  </conditionalFormatting>
  <conditionalFormatting sqref="B7">
    <cfRule type="duplicateValues" dxfId="6" priority="4"/>
  </conditionalFormatting>
  <conditionalFormatting sqref="B4:B6">
    <cfRule type="duplicateValues" dxfId="5" priority="6"/>
  </conditionalFormatting>
  <conditionalFormatting sqref="C4:C89">
    <cfRule type="duplicateValues" dxfId="4" priority="7"/>
  </conditionalFormatting>
  <conditionalFormatting sqref="D4:D89">
    <cfRule type="duplicateValues" dxfId="3" priority="8"/>
  </conditionalFormatting>
  <conditionalFormatting sqref="B106:B107">
    <cfRule type="duplicateValues" dxfId="2" priority="1"/>
  </conditionalFormatting>
  <conditionalFormatting sqref="C106:C107">
    <cfRule type="duplicateValues" dxfId="1" priority="2"/>
  </conditionalFormatting>
  <conditionalFormatting sqref="D106:D107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workbookViewId="0">
      <selection activeCell="H7" sqref="H7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 x14ac:dyDescent="0.3"/>
    <row r="3" spans="2:9" ht="15.75" thickBot="1" x14ac:dyDescent="0.3">
      <c r="B3" s="10" t="s">
        <v>0</v>
      </c>
      <c r="C3" s="117"/>
      <c r="D3" s="118"/>
      <c r="F3" s="1"/>
      <c r="G3" s="1"/>
      <c r="I3" s="18"/>
    </row>
    <row r="4" spans="2:9" ht="15.75" thickBot="1" x14ac:dyDescent="0.3">
      <c r="G4" s="19"/>
    </row>
    <row r="5" spans="2:9" ht="15.75" thickBot="1" x14ac:dyDescent="0.3">
      <c r="B5" s="2" t="s">
        <v>1</v>
      </c>
      <c r="D5" s="117" t="e">
        <f>VLOOKUP(C3,Feuil1!B:C,2,FALSE)</f>
        <v>#N/A</v>
      </c>
      <c r="E5" s="123"/>
      <c r="F5" s="118"/>
    </row>
    <row r="6" spans="2:9" ht="15.75" thickBot="1" x14ac:dyDescent="0.3">
      <c r="B6" s="2" t="s">
        <v>2</v>
      </c>
      <c r="D6" s="117" t="e">
        <f>VLOOKUP(C3,Feuil1!B:D,3,FALSE)</f>
        <v>#N/A</v>
      </c>
      <c r="E6" s="123"/>
      <c r="F6" s="118"/>
    </row>
    <row r="7" spans="2:9" ht="15.75" thickBot="1" x14ac:dyDescent="0.3">
      <c r="B7" s="2" t="s">
        <v>3</v>
      </c>
      <c r="D7" s="3" t="e">
        <f>VLOOKUP(C3,Feuil1!B:E,4,FALSE)</f>
        <v>#N/A</v>
      </c>
    </row>
    <row r="8" spans="2:9" ht="15.75" thickBot="1" x14ac:dyDescent="0.3">
      <c r="E8" s="4"/>
    </row>
    <row r="9" spans="2:9" ht="15.75" thickBot="1" x14ac:dyDescent="0.3">
      <c r="B9" s="6"/>
      <c r="C9" s="7"/>
      <c r="D9" s="7"/>
      <c r="E9" s="7"/>
      <c r="F9" s="3" t="s">
        <v>21</v>
      </c>
    </row>
    <row r="10" spans="2:9" ht="15.75" thickBot="1" x14ac:dyDescent="0.3">
      <c r="B10" s="2" t="s">
        <v>5</v>
      </c>
      <c r="C10" s="15" t="e">
        <f>VLOOKUP(C3,Feuil1!B:H,5,FALSE)</f>
        <v>#N/A</v>
      </c>
      <c r="D10" s="110" t="s">
        <v>18</v>
      </c>
      <c r="E10" s="125" t="e">
        <f>VLOOKUP(C3,Feuil1!B:I,8,FALSE)</f>
        <v>#N/A</v>
      </c>
      <c r="F10" s="119" t="e">
        <f>VLOOKUP(C3,Feuil1!B:T,19,FALSE)</f>
        <v>#N/A</v>
      </c>
    </row>
    <row r="11" spans="2:9" ht="15.75" thickBot="1" x14ac:dyDescent="0.3">
      <c r="B11" s="27" t="s">
        <v>6</v>
      </c>
      <c r="C11" s="28" t="e">
        <f>VLOOKUP(C3,Feuil1!B:H,6,FALSE)</f>
        <v>#N/A</v>
      </c>
      <c r="D11" s="124"/>
      <c r="E11" s="126"/>
      <c r="F11" s="120"/>
    </row>
    <row r="12" spans="2:9" s="22" customFormat="1" ht="15.75" thickBot="1" x14ac:dyDescent="0.3">
      <c r="B12" s="2" t="s">
        <v>24</v>
      </c>
      <c r="C12" s="15" t="e">
        <f>VLOOKUP(C3,Feuil1!B:H,7,FALSE)</f>
        <v>#N/A</v>
      </c>
      <c r="D12" s="113"/>
      <c r="E12" s="113"/>
      <c r="F12" s="120"/>
    </row>
    <row r="13" spans="2:9" ht="15.75" thickBot="1" x14ac:dyDescent="0.3">
      <c r="B13" s="8"/>
      <c r="C13" s="12"/>
      <c r="D13" s="116"/>
      <c r="E13" s="116"/>
      <c r="F13" s="120"/>
    </row>
    <row r="14" spans="2:9" ht="15.75" thickBot="1" x14ac:dyDescent="0.3">
      <c r="B14" s="2" t="s">
        <v>7</v>
      </c>
      <c r="C14" s="15" t="e">
        <f>VLOOKUP(C3,Feuil1!B:M,9,FALSE)</f>
        <v>#N/A</v>
      </c>
      <c r="D14" s="110" t="s">
        <v>19</v>
      </c>
      <c r="E14" s="125" t="e">
        <f>VLOOKUP(C3,Feuil1!B:N,13,FALSE)</f>
        <v>#N/A</v>
      </c>
      <c r="F14" s="120"/>
    </row>
    <row r="15" spans="2:9" ht="15.75" thickBot="1" x14ac:dyDescent="0.3">
      <c r="B15" s="2" t="s">
        <v>8</v>
      </c>
      <c r="C15" s="15" t="e">
        <f>VLOOKUP(C3,Feuil1!B:M,10,FALSE)</f>
        <v>#N/A</v>
      </c>
      <c r="D15" s="124"/>
      <c r="E15" s="126"/>
      <c r="F15" s="120"/>
    </row>
    <row r="16" spans="2:9" s="30" customFormat="1" ht="15.75" thickBot="1" x14ac:dyDescent="0.3">
      <c r="B16" s="2" t="s">
        <v>63</v>
      </c>
      <c r="C16" s="15" t="e">
        <f>VLOOKUP(C3,Feuil1!B:M,12,FALSE)</f>
        <v>#N/A</v>
      </c>
      <c r="D16" s="25"/>
      <c r="E16" s="26"/>
      <c r="F16" s="120"/>
    </row>
    <row r="17" spans="2:7" s="22" customFormat="1" ht="15.75" thickBot="1" x14ac:dyDescent="0.3">
      <c r="B17" s="2" t="s">
        <v>25</v>
      </c>
      <c r="C17" s="15" t="e">
        <f>VLOOKUP(C3,Feuil1!B:M,11,FALSE)</f>
        <v>#N/A</v>
      </c>
      <c r="D17" s="115"/>
      <c r="E17" s="115"/>
      <c r="F17" s="120"/>
    </row>
    <row r="18" spans="2:7" ht="15.75" thickBot="1" x14ac:dyDescent="0.3">
      <c r="B18" s="8"/>
      <c r="C18" s="12"/>
      <c r="D18" s="116"/>
      <c r="E18" s="116"/>
      <c r="F18" s="120"/>
    </row>
    <row r="19" spans="2:7" ht="15.75" thickBot="1" x14ac:dyDescent="0.3">
      <c r="B19" s="2" t="s">
        <v>9</v>
      </c>
      <c r="C19" s="15" t="e">
        <f>VLOOKUP(C3,Feuil1!B:R,14,FALSE)</f>
        <v>#N/A</v>
      </c>
      <c r="D19" s="127" t="s">
        <v>20</v>
      </c>
      <c r="E19" s="125" t="e">
        <f>VLOOKUP(C3,Feuil1!B:S,18,FALSE)</f>
        <v>#N/A</v>
      </c>
      <c r="F19" s="120"/>
    </row>
    <row r="20" spans="2:7" ht="15.75" thickBot="1" x14ac:dyDescent="0.3">
      <c r="B20" s="2" t="s">
        <v>10</v>
      </c>
      <c r="C20" s="15" t="e">
        <f>VLOOKUP(C3,Feuil1!B:R,15,FALSE)</f>
        <v>#N/A</v>
      </c>
      <c r="D20" s="128"/>
      <c r="E20" s="126"/>
      <c r="F20" s="120"/>
    </row>
    <row r="21" spans="2:7" s="17" customFormat="1" ht="15.75" thickBot="1" x14ac:dyDescent="0.3">
      <c r="B21" s="2" t="s">
        <v>23</v>
      </c>
      <c r="C21" s="15" t="e">
        <f>VLOOKUP(C3,Feuil1!B:R,17,FALSE)</f>
        <v>#N/A</v>
      </c>
      <c r="D21" s="51"/>
      <c r="E21" s="52"/>
      <c r="F21" s="50"/>
    </row>
    <row r="22" spans="2:7" s="22" customFormat="1" ht="15.75" thickBot="1" x14ac:dyDescent="0.3">
      <c r="B22" s="2" t="s">
        <v>26</v>
      </c>
      <c r="C22" s="15" t="e">
        <f>VLOOKUP(C3,Feuil1!B:R,16,FALSE)</f>
        <v>#N/A</v>
      </c>
      <c r="D22" s="53"/>
      <c r="E22" s="54"/>
      <c r="F22" s="41"/>
    </row>
    <row r="23" spans="2:7" ht="15.75" thickBot="1" x14ac:dyDescent="0.3"/>
    <row r="24" spans="2:7" ht="15.75" thickBot="1" x14ac:dyDescent="0.3">
      <c r="B24" s="6"/>
      <c r="C24" s="13"/>
      <c r="D24" s="7"/>
      <c r="E24" s="16"/>
      <c r="F24" s="27" t="s">
        <v>21</v>
      </c>
    </row>
    <row r="25" spans="2:7" ht="15.75" thickBot="1" x14ac:dyDescent="0.3">
      <c r="B25" s="2" t="s">
        <v>13</v>
      </c>
      <c r="C25" s="15" t="e">
        <f>VLOOKUP(C3,Feuil1!B:AC,26,FALSE)</f>
        <v>#N/A</v>
      </c>
      <c r="D25" s="110" t="s">
        <v>22</v>
      </c>
      <c r="E25" s="125" t="e">
        <f>VLOOKUP(C3,Feuil1!B:AD,29,FALSE)</f>
        <v>#N/A</v>
      </c>
      <c r="F25" s="119" t="e">
        <f>VLOOKUP(C3,Feuil1!B:AG,32,FALSE)</f>
        <v>#N/A</v>
      </c>
      <c r="G25" s="20"/>
    </row>
    <row r="26" spans="2:7" ht="15.75" thickBot="1" x14ac:dyDescent="0.3">
      <c r="B26" s="2" t="s">
        <v>14</v>
      </c>
      <c r="C26" s="15" t="e">
        <f>VLOOKUP(C3,Feuil1!B:AC,27,FALSE)</f>
        <v>#N/A</v>
      </c>
      <c r="D26" s="111"/>
      <c r="E26" s="129"/>
      <c r="F26" s="120"/>
      <c r="G26" s="20"/>
    </row>
    <row r="27" spans="2:7" s="22" customFormat="1" ht="15.75" thickBot="1" x14ac:dyDescent="0.3">
      <c r="B27" s="2" t="s">
        <v>27</v>
      </c>
      <c r="C27" s="49" t="e">
        <f>VLOOKUP(C3,Feuil1!B:AC,28,FALSE)</f>
        <v>#N/A</v>
      </c>
      <c r="D27" s="112"/>
      <c r="E27" s="113"/>
      <c r="F27" s="120"/>
    </row>
    <row r="28" spans="2:7" ht="15.75" thickBot="1" x14ac:dyDescent="0.3">
      <c r="B28" s="2" t="s">
        <v>11</v>
      </c>
      <c r="C28" s="55" t="e">
        <f>VLOOKUP(C3,Feuil1!B:Y,24,FALSE)</f>
        <v>#N/A</v>
      </c>
      <c r="D28" s="114"/>
      <c r="E28" s="115"/>
      <c r="F28" s="120"/>
      <c r="G28" s="20"/>
    </row>
    <row r="29" spans="2:7" ht="15.75" thickBot="1" x14ac:dyDescent="0.3">
      <c r="B29" s="2" t="s">
        <v>12</v>
      </c>
      <c r="C29" s="49" t="e">
        <f>VLOOKUP(C3,Feuil1!B:Z,25,FALSE)</f>
        <v>#N/A</v>
      </c>
      <c r="D29" s="114"/>
      <c r="E29" s="115"/>
      <c r="F29" s="120"/>
      <c r="G29" s="20"/>
    </row>
    <row r="30" spans="2:7" ht="15.75" thickBot="1" x14ac:dyDescent="0.3">
      <c r="B30" s="2" t="s">
        <v>15</v>
      </c>
      <c r="C30" s="49" t="e">
        <f>VLOOKUP(C3,Feuil1!B:AE,30,FALSE)</f>
        <v>#N/A</v>
      </c>
      <c r="D30" s="114"/>
      <c r="E30" s="115"/>
      <c r="F30" s="120"/>
      <c r="G30" s="20"/>
    </row>
    <row r="31" spans="2:7" s="22" customFormat="1" ht="15.75" thickBot="1" x14ac:dyDescent="0.3">
      <c r="B31" s="2" t="s">
        <v>31</v>
      </c>
      <c r="C31" s="49"/>
      <c r="D31" s="56"/>
      <c r="E31" s="57"/>
      <c r="F31" s="40"/>
    </row>
    <row r="32" spans="2:7" ht="15.75" thickBot="1" x14ac:dyDescent="0.3">
      <c r="B32" s="20"/>
      <c r="C32" s="5"/>
      <c r="D32" s="20"/>
      <c r="E32" s="20"/>
      <c r="F32" s="20"/>
      <c r="G32" s="20"/>
    </row>
    <row r="33" spans="2:7" ht="19.5" thickBot="1" x14ac:dyDescent="0.35">
      <c r="B33" s="2" t="s">
        <v>16</v>
      </c>
      <c r="C33" s="15" t="e">
        <f>VLOOKUP(C3,Feuil1!B:AM,38,FALSE)</f>
        <v>#N/A</v>
      </c>
      <c r="D33" s="20"/>
      <c r="E33" s="121" t="s">
        <v>1079</v>
      </c>
      <c r="F33" s="122"/>
      <c r="G33" s="14" t="e">
        <f>VLOOKUP(C3,Feuil1!B:AV,47,FALSE)</f>
        <v>#N/A</v>
      </c>
    </row>
    <row r="34" spans="2:7" s="22" customFormat="1" ht="19.5" thickBot="1" x14ac:dyDescent="0.35">
      <c r="B34" s="29" t="s">
        <v>28</v>
      </c>
      <c r="C34" s="15"/>
      <c r="E34" s="23"/>
      <c r="F34" s="24"/>
      <c r="G34" s="14"/>
    </row>
    <row r="35" spans="2:7" ht="19.5" thickBot="1" x14ac:dyDescent="0.35">
      <c r="B35" s="20"/>
      <c r="C35" s="5"/>
      <c r="D35" s="20"/>
      <c r="E35" s="121" t="s">
        <v>1080</v>
      </c>
      <c r="F35" s="122"/>
      <c r="G35" s="11" t="e">
        <f>VLOOKUP(C3,Feuil1!B:AW,48,FALSE)</f>
        <v>#N/A</v>
      </c>
    </row>
    <row r="36" spans="2:7" ht="15.75" thickBot="1" x14ac:dyDescent="0.3">
      <c r="B36" s="2" t="s">
        <v>17</v>
      </c>
      <c r="C36" s="9" t="e">
        <f>VLOOKUP(C3,Feuil1!B:AQ,41,FALSE)</f>
        <v>#N/A</v>
      </c>
      <c r="D36" s="20"/>
      <c r="E36" s="22"/>
      <c r="F36" s="22"/>
      <c r="G36" s="22"/>
    </row>
    <row r="37" spans="2:7" s="22" customFormat="1" ht="15.75" thickBot="1" x14ac:dyDescent="0.3">
      <c r="B37" s="2" t="s">
        <v>29</v>
      </c>
      <c r="C37" s="9" t="e">
        <f>VLOOKUP(C3,Feuil1!B:AQ,42,FALSE)</f>
        <v>#N/A</v>
      </c>
    </row>
    <row r="38" spans="2:7" ht="15.75" thickBot="1" x14ac:dyDescent="0.3">
      <c r="B38" s="2" t="s">
        <v>4</v>
      </c>
      <c r="C38" s="9" t="e">
        <f>VLOOKUP(C3,Feuil1!B:AT,44,FALSE)</f>
        <v>#N/A</v>
      </c>
      <c r="D38" s="20"/>
      <c r="E38" s="21"/>
      <c r="F38" s="21"/>
      <c r="G38" s="21"/>
    </row>
    <row r="39" spans="2:7" ht="15.75" thickBot="1" x14ac:dyDescent="0.3">
      <c r="B39" s="2" t="s">
        <v>30</v>
      </c>
      <c r="C39" s="3" t="e">
        <f>VLOOKUP(C3,Feuil1!B:AT,45,FALSE)</f>
        <v>#N/A</v>
      </c>
    </row>
  </sheetData>
  <mergeCells count="18">
    <mergeCell ref="F25:F30"/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  <mergeCell ref="D25:D26"/>
    <mergeCell ref="D27:E30"/>
    <mergeCell ref="D17:E18"/>
    <mergeCell ref="D12:E1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2021-01-09T19:07:19Z</dcterms:modified>
</cp:coreProperties>
</file>